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560" yWindow="560" windowWidth="25040" windowHeight="15500" tabRatio="528"/>
  </bookViews>
  <sheets>
    <sheet name="Résumé" sheetId="61" r:id="rId1"/>
    <sheet name="Bumbu" sheetId="43" r:id="rId2"/>
    <sheet name="Bandalungwa" sheetId="44" r:id="rId3"/>
    <sheet name="Kalamu" sheetId="45" r:id="rId4"/>
    <sheet name="Kintambo" sheetId="46" r:id="rId5"/>
    <sheet name="Limete" sheetId="47" r:id="rId6"/>
    <sheet name="Ngaba" sheetId="48" r:id="rId7"/>
    <sheet name="Kasavubu" sheetId="49" r:id="rId8"/>
    <sheet name="Makala" sheetId="50" r:id="rId9"/>
    <sheet name="Mt-Ngafula" sheetId="51" r:id="rId10"/>
    <sheet name="Ngaliema" sheetId="52" r:id="rId11"/>
    <sheet name="Ngiri-Ngiri" sheetId="53" r:id="rId12"/>
    <sheet name="Selembao" sheetId="54" r:id="rId13"/>
    <sheet name="Barumbu" sheetId="55" r:id="rId14"/>
    <sheet name="Maluku" sheetId="56" r:id="rId15"/>
    <sheet name="Matete" sheetId="57" r:id="rId16"/>
    <sheet name="Lingwala" sheetId="58" r:id="rId17"/>
    <sheet name="Kimbaseke" sheetId="59" r:id="rId18"/>
    <sheet name="Ndjili" sheetId="60" r:id="rId19"/>
    <sheet name="Kinsenso" sheetId="41" r:id="rId20"/>
    <sheet name="Nsele" sheetId="40" r:id="rId21"/>
    <sheet name="Lemba" sheetId="39" r:id="rId22"/>
    <sheet name="Gombe" sheetId="62" r:id="rId23"/>
    <sheet name="Masina" sheetId="63" r:id="rId24"/>
    <sheet name="Kinshasa" sheetId="64" r:id="rId25"/>
    <sheet name="Point distribution and weighing" sheetId="38" r:id="rId2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 i="61" l="1"/>
  <c r="E9" i="61"/>
  <c r="E8" i="61"/>
  <c r="E6" i="61"/>
  <c r="D6" i="61"/>
  <c r="H19" i="61"/>
  <c r="G19" i="61"/>
  <c r="F19" i="61"/>
  <c r="E19" i="61"/>
  <c r="D19" i="61"/>
  <c r="H18" i="61"/>
  <c r="G18" i="61"/>
  <c r="F18" i="61"/>
  <c r="E18" i="61"/>
  <c r="D18" i="61"/>
  <c r="H17" i="61"/>
  <c r="G17" i="61"/>
  <c r="F17" i="61"/>
  <c r="E17" i="61"/>
  <c r="D17" i="61"/>
  <c r="H16" i="61"/>
  <c r="G16" i="61"/>
  <c r="F16" i="61"/>
  <c r="E16" i="61"/>
  <c r="D16" i="61"/>
  <c r="H15" i="61"/>
  <c r="G15" i="61"/>
  <c r="F15" i="61"/>
  <c r="E15" i="61"/>
  <c r="D15" i="61"/>
  <c r="H14" i="61"/>
  <c r="G14" i="61"/>
  <c r="F14" i="61"/>
  <c r="E14" i="61"/>
  <c r="D14" i="61"/>
  <c r="H13" i="61"/>
  <c r="G13" i="61"/>
  <c r="F13" i="61"/>
  <c r="E13" i="61"/>
  <c r="D13" i="61"/>
  <c r="G10" i="61"/>
  <c r="F10" i="61"/>
  <c r="D10" i="61"/>
  <c r="G9" i="61"/>
  <c r="F9" i="61"/>
  <c r="D9" i="61"/>
  <c r="G8" i="61"/>
  <c r="F8" i="61"/>
  <c r="D8" i="61"/>
  <c r="G7" i="61"/>
  <c r="F7" i="61"/>
  <c r="E7" i="61"/>
  <c r="D7" i="61"/>
  <c r="G6" i="61"/>
  <c r="F6" i="61"/>
  <c r="E122" i="61"/>
  <c r="E20" i="54"/>
  <c r="D20" i="54"/>
  <c r="D21" i="54"/>
  <c r="D22" i="54"/>
  <c r="D23" i="54"/>
  <c r="D24" i="54"/>
  <c r="E27" i="54"/>
  <c r="D27" i="54"/>
  <c r="D28" i="54"/>
  <c r="D29" i="54"/>
  <c r="D30" i="54"/>
  <c r="D31" i="54"/>
  <c r="E34" i="54"/>
  <c r="D34" i="54"/>
  <c r="D35" i="54"/>
  <c r="D36" i="54"/>
  <c r="D39" i="54"/>
  <c r="D40" i="54"/>
  <c r="E41" i="54"/>
  <c r="D41" i="54"/>
  <c r="D44" i="54"/>
  <c r="E45" i="54"/>
  <c r="D45" i="54"/>
  <c r="D46" i="54"/>
  <c r="E49" i="54"/>
  <c r="D49" i="54"/>
  <c r="D50" i="54"/>
  <c r="D51" i="54"/>
  <c r="E54" i="54"/>
  <c r="D54" i="54"/>
  <c r="D55" i="54"/>
  <c r="D56" i="54"/>
  <c r="D59" i="54"/>
  <c r="E60" i="54"/>
  <c r="D60" i="54"/>
  <c r="D63" i="54"/>
  <c r="D64" i="54"/>
  <c r="E65" i="54"/>
  <c r="D65" i="54"/>
  <c r="D66" i="54"/>
  <c r="D70" i="54"/>
  <c r="D71" i="54"/>
  <c r="D72" i="54"/>
  <c r="E73" i="54"/>
  <c r="D73" i="54"/>
  <c r="D74" i="54"/>
  <c r="D77" i="54"/>
  <c r="E78" i="54"/>
  <c r="D78" i="54"/>
  <c r="D79" i="54"/>
  <c r="D80" i="54"/>
  <c r="E83" i="54"/>
  <c r="D83" i="54"/>
  <c r="D84" i="54"/>
  <c r="D85" i="54"/>
  <c r="D86" i="54"/>
  <c r="D89" i="54"/>
  <c r="E90" i="54"/>
  <c r="D90" i="54"/>
  <c r="D91" i="54"/>
  <c r="D92" i="54"/>
  <c r="D95" i="54"/>
  <c r="I10" i="54"/>
  <c r="I17" i="38"/>
  <c r="I18" i="54"/>
  <c r="D96" i="54"/>
  <c r="D97" i="54"/>
  <c r="D127" i="61"/>
  <c r="E20" i="46"/>
  <c r="D20" i="46"/>
  <c r="D21" i="46"/>
  <c r="D22" i="46"/>
  <c r="D23" i="46"/>
  <c r="D24" i="46"/>
  <c r="E27" i="46"/>
  <c r="D27" i="46"/>
  <c r="D28" i="46"/>
  <c r="D29" i="46"/>
  <c r="D30" i="46"/>
  <c r="D31" i="46"/>
  <c r="D34" i="46"/>
  <c r="E35" i="46"/>
  <c r="D35" i="46"/>
  <c r="D36" i="46"/>
  <c r="D39" i="46"/>
  <c r="E40" i="46"/>
  <c r="D40" i="46"/>
  <c r="D41" i="46"/>
  <c r="D44" i="46"/>
  <c r="D45" i="46"/>
  <c r="E46" i="46"/>
  <c r="D46" i="46"/>
  <c r="D49" i="46"/>
  <c r="E50" i="46"/>
  <c r="D50" i="46"/>
  <c r="D51" i="46"/>
  <c r="D54" i="46"/>
  <c r="E55" i="46"/>
  <c r="D55" i="46"/>
  <c r="D56" i="46"/>
  <c r="D59" i="46"/>
  <c r="E60" i="46"/>
  <c r="D60" i="46"/>
  <c r="E63" i="46"/>
  <c r="D63" i="46"/>
  <c r="D64" i="46"/>
  <c r="D65" i="46"/>
  <c r="D66" i="46"/>
  <c r="E70" i="46"/>
  <c r="D70" i="46"/>
  <c r="D71" i="46"/>
  <c r="D72" i="46"/>
  <c r="D73" i="46"/>
  <c r="D74" i="46"/>
  <c r="E77" i="46"/>
  <c r="D77" i="46"/>
  <c r="D78" i="46"/>
  <c r="D79" i="46"/>
  <c r="D80" i="46"/>
  <c r="D83" i="46"/>
  <c r="D84" i="46"/>
  <c r="E85" i="46"/>
  <c r="D85" i="46"/>
  <c r="D86" i="46"/>
  <c r="D89" i="46"/>
  <c r="E90" i="46"/>
  <c r="D90" i="46"/>
  <c r="D91" i="46"/>
  <c r="D92" i="46"/>
  <c r="D95" i="46"/>
  <c r="I10" i="46"/>
  <c r="I18" i="46"/>
  <c r="D96" i="46"/>
  <c r="D97" i="46"/>
  <c r="D128" i="61"/>
  <c r="D20" i="45"/>
  <c r="D23" i="45"/>
  <c r="D24" i="45"/>
  <c r="D27" i="45"/>
  <c r="D30" i="45"/>
  <c r="D31" i="45"/>
  <c r="D34" i="45"/>
  <c r="E36" i="45"/>
  <c r="D36" i="45"/>
  <c r="D39" i="45"/>
  <c r="D44" i="45"/>
  <c r="D46" i="45"/>
  <c r="D49" i="45"/>
  <c r="E50" i="45"/>
  <c r="D50" i="45"/>
  <c r="D51" i="45"/>
  <c r="D54" i="45"/>
  <c r="E55" i="45"/>
  <c r="D55" i="45"/>
  <c r="D56" i="45"/>
  <c r="D59" i="45"/>
  <c r="E63" i="45"/>
  <c r="D63" i="45"/>
  <c r="D64" i="45"/>
  <c r="D65" i="45"/>
  <c r="D70" i="45"/>
  <c r="D71" i="45"/>
  <c r="D72" i="45"/>
  <c r="D73" i="45"/>
  <c r="E74" i="45"/>
  <c r="D74" i="45"/>
  <c r="E77" i="45"/>
  <c r="D77" i="45"/>
  <c r="D78" i="45"/>
  <c r="D79" i="45"/>
  <c r="D80" i="45"/>
  <c r="D83" i="45"/>
  <c r="D84" i="45"/>
  <c r="E85" i="45"/>
  <c r="D85" i="45"/>
  <c r="D86" i="45"/>
  <c r="D89" i="45"/>
  <c r="E90" i="45"/>
  <c r="D90" i="45"/>
  <c r="D91" i="45"/>
  <c r="D92" i="45"/>
  <c r="D95" i="45"/>
  <c r="I10" i="45"/>
  <c r="I18" i="45"/>
  <c r="D96" i="45"/>
  <c r="D97" i="45"/>
  <c r="D129" i="61"/>
  <c r="D20" i="48"/>
  <c r="D21" i="48"/>
  <c r="E22" i="48"/>
  <c r="D22" i="48"/>
  <c r="D23" i="48"/>
  <c r="D24" i="48"/>
  <c r="D27" i="48"/>
  <c r="D28" i="48"/>
  <c r="E29" i="48"/>
  <c r="D29" i="48"/>
  <c r="D30" i="48"/>
  <c r="D31" i="48"/>
  <c r="D34" i="48"/>
  <c r="E35" i="48"/>
  <c r="D35" i="48"/>
  <c r="D36" i="48"/>
  <c r="E39" i="48"/>
  <c r="D39" i="48"/>
  <c r="D40" i="48"/>
  <c r="D41" i="48"/>
  <c r="D44" i="48"/>
  <c r="E45" i="48"/>
  <c r="D45" i="48"/>
  <c r="D46" i="48"/>
  <c r="D49" i="48"/>
  <c r="E50" i="48"/>
  <c r="D50" i="48"/>
  <c r="D51" i="48"/>
  <c r="D54" i="48"/>
  <c r="E55" i="48"/>
  <c r="D55" i="48"/>
  <c r="D56" i="48"/>
  <c r="D59" i="48"/>
  <c r="E60" i="48"/>
  <c r="D60" i="48"/>
  <c r="E63" i="48"/>
  <c r="D63" i="48"/>
  <c r="D64" i="48"/>
  <c r="D65" i="48"/>
  <c r="D66" i="48"/>
  <c r="D70" i="48"/>
  <c r="D71" i="48"/>
  <c r="D72" i="48"/>
  <c r="E73" i="48"/>
  <c r="D73" i="48"/>
  <c r="D74" i="48"/>
  <c r="E77" i="48"/>
  <c r="D77" i="48"/>
  <c r="D78" i="48"/>
  <c r="D79" i="48"/>
  <c r="D80" i="48"/>
  <c r="D83" i="48"/>
  <c r="E84" i="48"/>
  <c r="D84" i="48"/>
  <c r="D85" i="48"/>
  <c r="D86" i="48"/>
  <c r="D89" i="48"/>
  <c r="E90" i="48"/>
  <c r="D90" i="48"/>
  <c r="D91" i="48"/>
  <c r="D92" i="48"/>
  <c r="D95" i="48"/>
  <c r="I10" i="48"/>
  <c r="I18" i="48"/>
  <c r="D96" i="48"/>
  <c r="D97" i="48"/>
  <c r="D130" i="61"/>
  <c r="E20" i="50"/>
  <c r="D20" i="50"/>
  <c r="D21" i="50"/>
  <c r="D22" i="50"/>
  <c r="D23" i="50"/>
  <c r="D24" i="50"/>
  <c r="E27" i="50"/>
  <c r="D27" i="50"/>
  <c r="D28" i="50"/>
  <c r="D29" i="50"/>
  <c r="D30" i="50"/>
  <c r="D31" i="50"/>
  <c r="D34" i="50"/>
  <c r="E35" i="50"/>
  <c r="D35" i="50"/>
  <c r="D36" i="50"/>
  <c r="D39" i="50"/>
  <c r="E40" i="50"/>
  <c r="D40" i="50"/>
  <c r="D41" i="50"/>
  <c r="D44" i="50"/>
  <c r="E45" i="50"/>
  <c r="D45" i="50"/>
  <c r="D46" i="50"/>
  <c r="D49" i="50"/>
  <c r="E50" i="50"/>
  <c r="D50" i="50"/>
  <c r="D51" i="50"/>
  <c r="D54" i="50"/>
  <c r="E55" i="50"/>
  <c r="D55" i="50"/>
  <c r="D56" i="50"/>
  <c r="D59" i="50"/>
  <c r="E60" i="50"/>
  <c r="D60" i="50"/>
  <c r="E63" i="50"/>
  <c r="D63" i="50"/>
  <c r="D64" i="50"/>
  <c r="D65" i="50"/>
  <c r="D66" i="50"/>
  <c r="E70" i="50"/>
  <c r="D70" i="50"/>
  <c r="D71" i="50"/>
  <c r="D72" i="50"/>
  <c r="D73" i="50"/>
  <c r="E74" i="50"/>
  <c r="D74" i="50"/>
  <c r="E77" i="50"/>
  <c r="D77" i="50"/>
  <c r="D78" i="50"/>
  <c r="D79" i="50"/>
  <c r="D80" i="50"/>
  <c r="D83" i="50"/>
  <c r="D84" i="50"/>
  <c r="D85" i="50"/>
  <c r="E86" i="50"/>
  <c r="D86" i="50"/>
  <c r="D89" i="50"/>
  <c r="D90" i="50"/>
  <c r="D91" i="50"/>
  <c r="E92" i="50"/>
  <c r="D92" i="50"/>
  <c r="D95" i="50"/>
  <c r="I10" i="50"/>
  <c r="I18" i="50"/>
  <c r="D96" i="50"/>
  <c r="D97" i="50"/>
  <c r="D131" i="61"/>
  <c r="D20" i="47"/>
  <c r="E21" i="47"/>
  <c r="D21" i="47"/>
  <c r="D22" i="47"/>
  <c r="D23" i="47"/>
  <c r="D24" i="47"/>
  <c r="D27" i="47"/>
  <c r="E28" i="47"/>
  <c r="D28" i="47"/>
  <c r="D29" i="47"/>
  <c r="D30" i="47"/>
  <c r="D31" i="47"/>
  <c r="E34" i="47"/>
  <c r="D34" i="47"/>
  <c r="D35" i="47"/>
  <c r="D36" i="47"/>
  <c r="D39" i="47"/>
  <c r="E40" i="47"/>
  <c r="D40" i="47"/>
  <c r="D41" i="47"/>
  <c r="D44" i="47"/>
  <c r="D45" i="47"/>
  <c r="E46" i="47"/>
  <c r="D46" i="47"/>
  <c r="D49" i="47"/>
  <c r="E50" i="47"/>
  <c r="D50" i="47"/>
  <c r="D51" i="47"/>
  <c r="D54" i="47"/>
  <c r="E55" i="47"/>
  <c r="D55" i="47"/>
  <c r="D56" i="47"/>
  <c r="E59" i="47"/>
  <c r="D59" i="47"/>
  <c r="D60" i="47"/>
  <c r="D63" i="47"/>
  <c r="E64" i="47"/>
  <c r="D64" i="47"/>
  <c r="D65" i="47"/>
  <c r="D66" i="47"/>
  <c r="D70" i="47"/>
  <c r="D71" i="47"/>
  <c r="D72" i="47"/>
  <c r="E73" i="47"/>
  <c r="D73" i="47"/>
  <c r="D74" i="47"/>
  <c r="E77" i="47"/>
  <c r="D77" i="47"/>
  <c r="D78" i="47"/>
  <c r="D79" i="47"/>
  <c r="D80" i="47"/>
  <c r="E83" i="47"/>
  <c r="D83" i="47"/>
  <c r="D84" i="47"/>
  <c r="D85" i="47"/>
  <c r="D86" i="47"/>
  <c r="D89" i="47"/>
  <c r="E90" i="47"/>
  <c r="D90" i="47"/>
  <c r="D91" i="47"/>
  <c r="D92" i="47"/>
  <c r="D95" i="47"/>
  <c r="I10" i="47"/>
  <c r="I18" i="47"/>
  <c r="D96" i="47"/>
  <c r="D97" i="47"/>
  <c r="D132" i="61"/>
  <c r="E20" i="53"/>
  <c r="D20" i="53"/>
  <c r="D21" i="53"/>
  <c r="D22" i="53"/>
  <c r="D23" i="53"/>
  <c r="D24" i="53"/>
  <c r="E27" i="53"/>
  <c r="D27" i="53"/>
  <c r="D28" i="53"/>
  <c r="D29" i="53"/>
  <c r="D30" i="53"/>
  <c r="D31" i="53"/>
  <c r="E34" i="53"/>
  <c r="D34" i="53"/>
  <c r="D35" i="53"/>
  <c r="D36" i="53"/>
  <c r="E39" i="53"/>
  <c r="D39" i="53"/>
  <c r="D40" i="53"/>
  <c r="D41" i="53"/>
  <c r="D44" i="53"/>
  <c r="E45" i="53"/>
  <c r="D45" i="53"/>
  <c r="D46" i="53"/>
  <c r="E49" i="53"/>
  <c r="D49" i="53"/>
  <c r="D50" i="53"/>
  <c r="D51" i="53"/>
  <c r="E54" i="53"/>
  <c r="D54" i="53"/>
  <c r="D55" i="53"/>
  <c r="D56" i="53"/>
  <c r="D59" i="53"/>
  <c r="E60" i="53"/>
  <c r="D60" i="53"/>
  <c r="D63" i="53"/>
  <c r="D64" i="53"/>
  <c r="E65" i="53"/>
  <c r="D65" i="53"/>
  <c r="D66" i="53"/>
  <c r="D70" i="53"/>
  <c r="D71" i="53"/>
  <c r="D72" i="53"/>
  <c r="E73" i="53"/>
  <c r="D73" i="53"/>
  <c r="D74" i="53"/>
  <c r="E77" i="53"/>
  <c r="D77" i="53"/>
  <c r="D78" i="53"/>
  <c r="D79" i="53"/>
  <c r="D80" i="53"/>
  <c r="E83" i="53"/>
  <c r="D83" i="53"/>
  <c r="D84" i="53"/>
  <c r="D85" i="53"/>
  <c r="D86" i="53"/>
  <c r="D89" i="53"/>
  <c r="E90" i="53"/>
  <c r="D90" i="53"/>
  <c r="D91" i="53"/>
  <c r="D92" i="53"/>
  <c r="D95" i="53"/>
  <c r="I10" i="53"/>
  <c r="I18" i="53"/>
  <c r="D96" i="53"/>
  <c r="D97" i="53"/>
  <c r="D133" i="61"/>
  <c r="D20" i="57"/>
  <c r="D21" i="57"/>
  <c r="D22" i="57"/>
  <c r="E23" i="57"/>
  <c r="D23" i="57"/>
  <c r="D24" i="57"/>
  <c r="D27" i="57"/>
  <c r="D28" i="57"/>
  <c r="D29" i="57"/>
  <c r="E30" i="57"/>
  <c r="D30" i="57"/>
  <c r="D31" i="57"/>
  <c r="E34" i="57"/>
  <c r="D34" i="57"/>
  <c r="D35" i="57"/>
  <c r="D36" i="57"/>
  <c r="E39" i="57"/>
  <c r="D39" i="57"/>
  <c r="D40" i="57"/>
  <c r="D41" i="57"/>
  <c r="E44" i="57"/>
  <c r="D44" i="57"/>
  <c r="D45" i="57"/>
  <c r="D46" i="57"/>
  <c r="E49" i="57"/>
  <c r="D49" i="57"/>
  <c r="D50" i="57"/>
  <c r="D51" i="57"/>
  <c r="E54" i="57"/>
  <c r="D54" i="57"/>
  <c r="D55" i="57"/>
  <c r="D56" i="57"/>
  <c r="E59" i="57"/>
  <c r="D59" i="57"/>
  <c r="D60" i="57"/>
  <c r="D63" i="57"/>
  <c r="D64" i="57"/>
  <c r="D65" i="57"/>
  <c r="E66" i="57"/>
  <c r="D66" i="57"/>
  <c r="D70" i="57"/>
  <c r="D71" i="57"/>
  <c r="E72" i="57"/>
  <c r="D72" i="57"/>
  <c r="D73" i="57"/>
  <c r="D74" i="57"/>
  <c r="E77" i="57"/>
  <c r="D77" i="57"/>
  <c r="D78" i="57"/>
  <c r="D79" i="57"/>
  <c r="D80" i="57"/>
  <c r="E83" i="57"/>
  <c r="D83" i="57"/>
  <c r="D84" i="57"/>
  <c r="D85" i="57"/>
  <c r="D86" i="57"/>
  <c r="E89" i="57"/>
  <c r="D89" i="57"/>
  <c r="D90" i="57"/>
  <c r="D91" i="57"/>
  <c r="D92" i="57"/>
  <c r="D95" i="57"/>
  <c r="I10" i="57"/>
  <c r="I18" i="57"/>
  <c r="D96" i="57"/>
  <c r="D97" i="57"/>
  <c r="D134" i="61"/>
  <c r="E20" i="49"/>
  <c r="D20" i="49"/>
  <c r="D21" i="49"/>
  <c r="D22" i="49"/>
  <c r="D23" i="49"/>
  <c r="D24" i="49"/>
  <c r="E27" i="49"/>
  <c r="D27" i="49"/>
  <c r="D28" i="49"/>
  <c r="D29" i="49"/>
  <c r="D30" i="49"/>
  <c r="D31" i="49"/>
  <c r="D34" i="49"/>
  <c r="E35" i="49"/>
  <c r="D35" i="49"/>
  <c r="D36" i="49"/>
  <c r="D39" i="49"/>
  <c r="E40" i="49"/>
  <c r="D40" i="49"/>
  <c r="D41" i="49"/>
  <c r="D44" i="49"/>
  <c r="E45" i="49"/>
  <c r="D45" i="49"/>
  <c r="D46" i="49"/>
  <c r="D49" i="49"/>
  <c r="E50" i="49"/>
  <c r="D50" i="49"/>
  <c r="D51" i="49"/>
  <c r="D54" i="49"/>
  <c r="E55" i="49"/>
  <c r="D55" i="49"/>
  <c r="D56" i="49"/>
  <c r="D59" i="49"/>
  <c r="E60" i="49"/>
  <c r="D60" i="49"/>
  <c r="D63" i="49"/>
  <c r="D64" i="49"/>
  <c r="E65" i="49"/>
  <c r="D65" i="49"/>
  <c r="D66" i="49"/>
  <c r="D70" i="49"/>
  <c r="D71" i="49"/>
  <c r="D72" i="49"/>
  <c r="E73" i="49"/>
  <c r="D73" i="49"/>
  <c r="D74" i="49"/>
  <c r="E77" i="49"/>
  <c r="D77" i="49"/>
  <c r="D78" i="49"/>
  <c r="D79" i="49"/>
  <c r="D80" i="49"/>
  <c r="E83" i="49"/>
  <c r="D83" i="49"/>
  <c r="D84" i="49"/>
  <c r="D85" i="49"/>
  <c r="D86" i="49"/>
  <c r="D89" i="49"/>
  <c r="E90" i="49"/>
  <c r="D90" i="49"/>
  <c r="D91" i="49"/>
  <c r="D92" i="49"/>
  <c r="D95" i="49"/>
  <c r="I10" i="49"/>
  <c r="I18" i="49"/>
  <c r="D96" i="49"/>
  <c r="D97" i="49"/>
  <c r="D135" i="61"/>
  <c r="E20" i="52"/>
  <c r="D20" i="52"/>
  <c r="D21" i="52"/>
  <c r="D22" i="52"/>
  <c r="D23" i="52"/>
  <c r="D24" i="52"/>
  <c r="E27" i="52"/>
  <c r="D27" i="52"/>
  <c r="D28" i="52"/>
  <c r="D29" i="52"/>
  <c r="D30" i="52"/>
  <c r="D31" i="52"/>
  <c r="E34" i="52"/>
  <c r="D34" i="52"/>
  <c r="D35" i="52"/>
  <c r="D36" i="52"/>
  <c r="D39" i="52"/>
  <c r="E40" i="52"/>
  <c r="D40" i="52"/>
  <c r="D41" i="52"/>
  <c r="D44" i="52"/>
  <c r="D45" i="52"/>
  <c r="E46" i="52"/>
  <c r="D46" i="52"/>
  <c r="D49" i="52"/>
  <c r="E50" i="52"/>
  <c r="D50" i="52"/>
  <c r="D51" i="52"/>
  <c r="D54" i="52"/>
  <c r="E55" i="52"/>
  <c r="D55" i="52"/>
  <c r="D56" i="52"/>
  <c r="D59" i="52"/>
  <c r="E60" i="52"/>
  <c r="D60" i="52"/>
  <c r="E63" i="52"/>
  <c r="D63" i="52"/>
  <c r="D64" i="52"/>
  <c r="D65" i="52"/>
  <c r="D66" i="52"/>
  <c r="E70" i="52"/>
  <c r="D70" i="52"/>
  <c r="D71" i="52"/>
  <c r="D72" i="52"/>
  <c r="D73" i="52"/>
  <c r="D74" i="52"/>
  <c r="D77" i="52"/>
  <c r="E78" i="52"/>
  <c r="D78" i="52"/>
  <c r="D79" i="52"/>
  <c r="D80" i="52"/>
  <c r="D83" i="52"/>
  <c r="E84" i="52"/>
  <c r="D84" i="52"/>
  <c r="D85" i="52"/>
  <c r="D86" i="52"/>
  <c r="D89" i="52"/>
  <c r="E90" i="52"/>
  <c r="D90" i="52"/>
  <c r="D91" i="52"/>
  <c r="D92" i="52"/>
  <c r="D95" i="52"/>
  <c r="I10" i="52"/>
  <c r="I18" i="52"/>
  <c r="D96" i="52"/>
  <c r="D97" i="52"/>
  <c r="D136" i="61"/>
  <c r="D20" i="41"/>
  <c r="D21" i="41"/>
  <c r="D22" i="41"/>
  <c r="E23" i="41"/>
  <c r="D23" i="41"/>
  <c r="D24" i="41"/>
  <c r="D27" i="41"/>
  <c r="D28" i="41"/>
  <c r="D29" i="41"/>
  <c r="E30" i="41"/>
  <c r="D30" i="41"/>
  <c r="D31" i="41"/>
  <c r="E34" i="41"/>
  <c r="D34" i="41"/>
  <c r="D35" i="41"/>
  <c r="D36" i="41"/>
  <c r="E39" i="41"/>
  <c r="D39" i="41"/>
  <c r="D40" i="41"/>
  <c r="D41" i="41"/>
  <c r="E44" i="41"/>
  <c r="D44" i="41"/>
  <c r="D45" i="41"/>
  <c r="D46" i="41"/>
  <c r="E49" i="41"/>
  <c r="D49" i="41"/>
  <c r="D50" i="41"/>
  <c r="D51" i="41"/>
  <c r="E54" i="41"/>
  <c r="D54" i="41"/>
  <c r="D55" i="41"/>
  <c r="D56" i="41"/>
  <c r="E59" i="41"/>
  <c r="D59" i="41"/>
  <c r="D60" i="41"/>
  <c r="D63" i="41"/>
  <c r="D64" i="41"/>
  <c r="D65" i="41"/>
  <c r="E66" i="41"/>
  <c r="D66" i="41"/>
  <c r="D70" i="41"/>
  <c r="D71" i="41"/>
  <c r="E72" i="41"/>
  <c r="D72" i="41"/>
  <c r="D73" i="41"/>
  <c r="D74" i="41"/>
  <c r="E77" i="41"/>
  <c r="D77" i="41"/>
  <c r="D78" i="41"/>
  <c r="D79" i="41"/>
  <c r="D80" i="41"/>
  <c r="E83" i="41"/>
  <c r="D83" i="41"/>
  <c r="D84" i="41"/>
  <c r="D85" i="41"/>
  <c r="D86" i="41"/>
  <c r="E89" i="41"/>
  <c r="D89" i="41"/>
  <c r="D90" i="41"/>
  <c r="D91" i="41"/>
  <c r="D92" i="41"/>
  <c r="D95" i="41"/>
  <c r="I10" i="41"/>
  <c r="I18" i="41"/>
  <c r="D96" i="41"/>
  <c r="D97" i="41"/>
  <c r="D137" i="61"/>
  <c r="D20" i="58"/>
  <c r="D21" i="58"/>
  <c r="D22" i="58"/>
  <c r="E23" i="58"/>
  <c r="D23" i="58"/>
  <c r="D24" i="58"/>
  <c r="D27" i="58"/>
  <c r="D28" i="58"/>
  <c r="D29" i="58"/>
  <c r="E30" i="58"/>
  <c r="D30" i="58"/>
  <c r="D31" i="58"/>
  <c r="E34" i="58"/>
  <c r="D34" i="58"/>
  <c r="D35" i="58"/>
  <c r="D36" i="58"/>
  <c r="E39" i="58"/>
  <c r="D39" i="58"/>
  <c r="D40" i="58"/>
  <c r="D41" i="58"/>
  <c r="E44" i="58"/>
  <c r="D44" i="58"/>
  <c r="D45" i="58"/>
  <c r="D46" i="58"/>
  <c r="E49" i="58"/>
  <c r="D49" i="58"/>
  <c r="D50" i="58"/>
  <c r="D51" i="58"/>
  <c r="E54" i="58"/>
  <c r="D54" i="58"/>
  <c r="D55" i="58"/>
  <c r="D56" i="58"/>
  <c r="E59" i="58"/>
  <c r="D59" i="58"/>
  <c r="D60" i="58"/>
  <c r="D63" i="58"/>
  <c r="D64" i="58"/>
  <c r="D65" i="58"/>
  <c r="E66" i="58"/>
  <c r="D66" i="58"/>
  <c r="D70" i="58"/>
  <c r="D71" i="58"/>
  <c r="E72" i="58"/>
  <c r="D72" i="58"/>
  <c r="D73" i="58"/>
  <c r="D74" i="58"/>
  <c r="E77" i="58"/>
  <c r="D77" i="58"/>
  <c r="D78" i="58"/>
  <c r="D79" i="58"/>
  <c r="D80" i="58"/>
  <c r="E83" i="58"/>
  <c r="D83" i="58"/>
  <c r="D84" i="58"/>
  <c r="D85" i="58"/>
  <c r="D86" i="58"/>
  <c r="E89" i="58"/>
  <c r="D89" i="58"/>
  <c r="D90" i="58"/>
  <c r="D91" i="58"/>
  <c r="D92" i="58"/>
  <c r="D95" i="58"/>
  <c r="I10" i="58"/>
  <c r="I18" i="58"/>
  <c r="D96" i="58"/>
  <c r="D97" i="58"/>
  <c r="D138" i="61"/>
  <c r="D20" i="44"/>
  <c r="D21" i="44"/>
  <c r="D23" i="44"/>
  <c r="D24" i="44"/>
  <c r="D27" i="44"/>
  <c r="D28" i="44"/>
  <c r="E29" i="44"/>
  <c r="D29" i="44"/>
  <c r="D30" i="44"/>
  <c r="D31" i="44"/>
  <c r="D34" i="44"/>
  <c r="E35" i="44"/>
  <c r="D35" i="44"/>
  <c r="D36" i="44"/>
  <c r="D39" i="44"/>
  <c r="D44" i="44"/>
  <c r="D46" i="44"/>
  <c r="D51" i="44"/>
  <c r="D54" i="44"/>
  <c r="D56" i="44"/>
  <c r="D59" i="44"/>
  <c r="E60" i="44"/>
  <c r="D60" i="44"/>
  <c r="D63" i="44"/>
  <c r="D64" i="44"/>
  <c r="E65" i="44"/>
  <c r="D65" i="44"/>
  <c r="D66" i="44"/>
  <c r="E70" i="44"/>
  <c r="D70" i="44"/>
  <c r="D71" i="44"/>
  <c r="D72" i="44"/>
  <c r="D74" i="44"/>
  <c r="D78" i="44"/>
  <c r="D79" i="44"/>
  <c r="E80" i="44"/>
  <c r="D80" i="44"/>
  <c r="E83" i="44"/>
  <c r="D83" i="44"/>
  <c r="D84" i="44"/>
  <c r="D85" i="44"/>
  <c r="D86" i="44"/>
  <c r="D90" i="44"/>
  <c r="D91" i="44"/>
  <c r="E92" i="44"/>
  <c r="D92" i="44"/>
  <c r="D95" i="44"/>
  <c r="I10" i="44"/>
  <c r="I18" i="44"/>
  <c r="D96" i="44"/>
  <c r="D97" i="44"/>
  <c r="D139" i="61"/>
  <c r="D20" i="51"/>
  <c r="D21" i="51"/>
  <c r="E22" i="51"/>
  <c r="D22" i="51"/>
  <c r="D23" i="51"/>
  <c r="D24" i="51"/>
  <c r="D27" i="51"/>
  <c r="D28" i="51"/>
  <c r="E29" i="51"/>
  <c r="D29" i="51"/>
  <c r="D30" i="51"/>
  <c r="D31" i="51"/>
  <c r="D34" i="51"/>
  <c r="E35" i="51"/>
  <c r="D35" i="51"/>
  <c r="D36" i="51"/>
  <c r="D39" i="51"/>
  <c r="E40" i="51"/>
  <c r="D40" i="51"/>
  <c r="D41" i="51"/>
  <c r="D44" i="51"/>
  <c r="D45" i="51"/>
  <c r="E46" i="51"/>
  <c r="D46" i="51"/>
  <c r="E49" i="51"/>
  <c r="D49" i="51"/>
  <c r="D50" i="51"/>
  <c r="D51" i="51"/>
  <c r="D54" i="51"/>
  <c r="E55" i="51"/>
  <c r="D55" i="51"/>
  <c r="D56" i="51"/>
  <c r="D59" i="51"/>
  <c r="E60" i="51"/>
  <c r="D60" i="51"/>
  <c r="E63" i="51"/>
  <c r="D63" i="51"/>
  <c r="D64" i="51"/>
  <c r="D65" i="51"/>
  <c r="D66" i="51"/>
  <c r="E70" i="51"/>
  <c r="D70" i="51"/>
  <c r="D71" i="51"/>
  <c r="D72" i="51"/>
  <c r="D73" i="51"/>
  <c r="D74" i="51"/>
  <c r="D77" i="51"/>
  <c r="E78" i="51"/>
  <c r="D78" i="51"/>
  <c r="D79" i="51"/>
  <c r="D80" i="51"/>
  <c r="D83" i="51"/>
  <c r="D84" i="51"/>
  <c r="D85" i="51"/>
  <c r="E86" i="51"/>
  <c r="D86" i="51"/>
  <c r="D89" i="51"/>
  <c r="E90" i="51"/>
  <c r="D90" i="51"/>
  <c r="D91" i="51"/>
  <c r="D92" i="51"/>
  <c r="D95" i="51"/>
  <c r="I10" i="51"/>
  <c r="I18" i="51"/>
  <c r="D96" i="51"/>
  <c r="D97" i="51"/>
  <c r="D140" i="61"/>
  <c r="D20" i="55"/>
  <c r="D21" i="55"/>
  <c r="D22" i="55"/>
  <c r="E23" i="55"/>
  <c r="D23" i="55"/>
  <c r="D24" i="55"/>
  <c r="D27" i="55"/>
  <c r="D28" i="55"/>
  <c r="D29" i="55"/>
  <c r="E30" i="55"/>
  <c r="D30" i="55"/>
  <c r="D31" i="55"/>
  <c r="E34" i="55"/>
  <c r="D34" i="55"/>
  <c r="D35" i="55"/>
  <c r="D36" i="55"/>
  <c r="E39" i="55"/>
  <c r="D39" i="55"/>
  <c r="D40" i="55"/>
  <c r="D41" i="55"/>
  <c r="E44" i="55"/>
  <c r="D44" i="55"/>
  <c r="D45" i="55"/>
  <c r="D46" i="55"/>
  <c r="E49" i="55"/>
  <c r="D49" i="55"/>
  <c r="D50" i="55"/>
  <c r="D51" i="55"/>
  <c r="E54" i="55"/>
  <c r="D54" i="55"/>
  <c r="D55" i="55"/>
  <c r="D56" i="55"/>
  <c r="E59" i="55"/>
  <c r="D59" i="55"/>
  <c r="D60" i="55"/>
  <c r="D63" i="55"/>
  <c r="D64" i="55"/>
  <c r="D65" i="55"/>
  <c r="E66" i="55"/>
  <c r="D66" i="55"/>
  <c r="D70" i="55"/>
  <c r="D71" i="55"/>
  <c r="E72" i="55"/>
  <c r="D72" i="55"/>
  <c r="D73" i="55"/>
  <c r="D74" i="55"/>
  <c r="E77" i="55"/>
  <c r="D77" i="55"/>
  <c r="D78" i="55"/>
  <c r="D79" i="55"/>
  <c r="D80" i="55"/>
  <c r="E83" i="55"/>
  <c r="D83" i="55"/>
  <c r="D84" i="55"/>
  <c r="D85" i="55"/>
  <c r="D86" i="55"/>
  <c r="E89" i="55"/>
  <c r="D89" i="55"/>
  <c r="D90" i="55"/>
  <c r="D91" i="55"/>
  <c r="D92" i="55"/>
  <c r="D95" i="55"/>
  <c r="I10" i="55"/>
  <c r="I18" i="55"/>
  <c r="D96" i="55"/>
  <c r="D97" i="55"/>
  <c r="D141" i="61"/>
  <c r="D20" i="60"/>
  <c r="D21" i="60"/>
  <c r="D22" i="60"/>
  <c r="E23" i="60"/>
  <c r="D23" i="60"/>
  <c r="D24" i="60"/>
  <c r="D27" i="60"/>
  <c r="D28" i="60"/>
  <c r="D29" i="60"/>
  <c r="E30" i="60"/>
  <c r="D30" i="60"/>
  <c r="D31" i="60"/>
  <c r="E34" i="60"/>
  <c r="D34" i="60"/>
  <c r="D35" i="60"/>
  <c r="D36" i="60"/>
  <c r="E39" i="60"/>
  <c r="D39" i="60"/>
  <c r="D40" i="60"/>
  <c r="D41" i="60"/>
  <c r="E44" i="60"/>
  <c r="D44" i="60"/>
  <c r="D45" i="60"/>
  <c r="D46" i="60"/>
  <c r="E49" i="60"/>
  <c r="D49" i="60"/>
  <c r="D50" i="60"/>
  <c r="D51" i="60"/>
  <c r="E54" i="60"/>
  <c r="D54" i="60"/>
  <c r="D55" i="60"/>
  <c r="D56" i="60"/>
  <c r="E59" i="60"/>
  <c r="D59" i="60"/>
  <c r="D60" i="60"/>
  <c r="D63" i="60"/>
  <c r="D64" i="60"/>
  <c r="D65" i="60"/>
  <c r="E66" i="60"/>
  <c r="D66" i="60"/>
  <c r="D70" i="60"/>
  <c r="D71" i="60"/>
  <c r="E72" i="60"/>
  <c r="D72" i="60"/>
  <c r="D73" i="60"/>
  <c r="D74" i="60"/>
  <c r="E77" i="60"/>
  <c r="D77" i="60"/>
  <c r="D78" i="60"/>
  <c r="D79" i="60"/>
  <c r="D80" i="60"/>
  <c r="E83" i="60"/>
  <c r="D83" i="60"/>
  <c r="D84" i="60"/>
  <c r="D85" i="60"/>
  <c r="D86" i="60"/>
  <c r="E89" i="60"/>
  <c r="D89" i="60"/>
  <c r="D90" i="60"/>
  <c r="D91" i="60"/>
  <c r="D92" i="60"/>
  <c r="D95" i="60"/>
  <c r="I10" i="60"/>
  <c r="I18" i="60"/>
  <c r="D96" i="60"/>
  <c r="D97" i="60"/>
  <c r="D142" i="61"/>
  <c r="D20" i="59"/>
  <c r="D21" i="59"/>
  <c r="D22" i="59"/>
  <c r="E23" i="59"/>
  <c r="D23" i="59"/>
  <c r="D24" i="59"/>
  <c r="D27" i="59"/>
  <c r="D28" i="59"/>
  <c r="D29" i="59"/>
  <c r="E30" i="59"/>
  <c r="D30" i="59"/>
  <c r="D31" i="59"/>
  <c r="E34" i="59"/>
  <c r="D34" i="59"/>
  <c r="D35" i="59"/>
  <c r="D36" i="59"/>
  <c r="E39" i="59"/>
  <c r="D39" i="59"/>
  <c r="D40" i="59"/>
  <c r="D41" i="59"/>
  <c r="E44" i="59"/>
  <c r="D44" i="59"/>
  <c r="D45" i="59"/>
  <c r="D46" i="59"/>
  <c r="E49" i="59"/>
  <c r="D49" i="59"/>
  <c r="D50" i="59"/>
  <c r="D51" i="59"/>
  <c r="E54" i="59"/>
  <c r="D54" i="59"/>
  <c r="D55" i="59"/>
  <c r="D56" i="59"/>
  <c r="E59" i="59"/>
  <c r="D59" i="59"/>
  <c r="D60" i="59"/>
  <c r="D63" i="59"/>
  <c r="D64" i="59"/>
  <c r="D65" i="59"/>
  <c r="E66" i="59"/>
  <c r="D66" i="59"/>
  <c r="D70" i="59"/>
  <c r="D71" i="59"/>
  <c r="E72" i="59"/>
  <c r="D72" i="59"/>
  <c r="D73" i="59"/>
  <c r="D74" i="59"/>
  <c r="E77" i="59"/>
  <c r="D77" i="59"/>
  <c r="D78" i="59"/>
  <c r="D79" i="59"/>
  <c r="D80" i="59"/>
  <c r="E83" i="59"/>
  <c r="D83" i="59"/>
  <c r="D84" i="59"/>
  <c r="D85" i="59"/>
  <c r="D86" i="59"/>
  <c r="E89" i="59"/>
  <c r="D89" i="59"/>
  <c r="D90" i="59"/>
  <c r="D91" i="59"/>
  <c r="D92" i="59"/>
  <c r="D95" i="59"/>
  <c r="I10" i="59"/>
  <c r="I18" i="59"/>
  <c r="D96" i="59"/>
  <c r="D97" i="59"/>
  <c r="D143" i="61"/>
  <c r="D20" i="56"/>
  <c r="D21" i="56"/>
  <c r="D22" i="56"/>
  <c r="E23" i="56"/>
  <c r="D23" i="56"/>
  <c r="D24" i="56"/>
  <c r="D27" i="56"/>
  <c r="D28" i="56"/>
  <c r="D29" i="56"/>
  <c r="E30" i="56"/>
  <c r="D30" i="56"/>
  <c r="D31" i="56"/>
  <c r="E34" i="56"/>
  <c r="D34" i="56"/>
  <c r="D35" i="56"/>
  <c r="D36" i="56"/>
  <c r="E39" i="56"/>
  <c r="D39" i="56"/>
  <c r="D40" i="56"/>
  <c r="D41" i="56"/>
  <c r="E44" i="56"/>
  <c r="D44" i="56"/>
  <c r="D45" i="56"/>
  <c r="D46" i="56"/>
  <c r="E49" i="56"/>
  <c r="D49" i="56"/>
  <c r="D50" i="56"/>
  <c r="D51" i="56"/>
  <c r="E54" i="56"/>
  <c r="D54" i="56"/>
  <c r="D55" i="56"/>
  <c r="D56" i="56"/>
  <c r="E59" i="56"/>
  <c r="D59" i="56"/>
  <c r="D60" i="56"/>
  <c r="D63" i="56"/>
  <c r="D64" i="56"/>
  <c r="D65" i="56"/>
  <c r="E66" i="56"/>
  <c r="D66" i="56"/>
  <c r="D70" i="56"/>
  <c r="D71" i="56"/>
  <c r="E72" i="56"/>
  <c r="D72" i="56"/>
  <c r="D73" i="56"/>
  <c r="D74" i="56"/>
  <c r="E77" i="56"/>
  <c r="D77" i="56"/>
  <c r="D78" i="56"/>
  <c r="D79" i="56"/>
  <c r="D80" i="56"/>
  <c r="E83" i="56"/>
  <c r="D83" i="56"/>
  <c r="D84" i="56"/>
  <c r="D85" i="56"/>
  <c r="D86" i="56"/>
  <c r="E89" i="56"/>
  <c r="D89" i="56"/>
  <c r="D90" i="56"/>
  <c r="D91" i="56"/>
  <c r="D92" i="56"/>
  <c r="D95" i="56"/>
  <c r="I10" i="56"/>
  <c r="I18" i="56"/>
  <c r="D96" i="56"/>
  <c r="D97" i="56"/>
  <c r="D144" i="61"/>
  <c r="D20" i="43"/>
  <c r="D21" i="43"/>
  <c r="E22" i="43"/>
  <c r="D22" i="43"/>
  <c r="D23" i="43"/>
  <c r="D24" i="43"/>
  <c r="D27" i="43"/>
  <c r="D28" i="43"/>
  <c r="E29" i="43"/>
  <c r="D29" i="43"/>
  <c r="D30" i="43"/>
  <c r="D31" i="43"/>
  <c r="E34" i="43"/>
  <c r="D34" i="43"/>
  <c r="D35" i="43"/>
  <c r="D36" i="43"/>
  <c r="E39" i="43"/>
  <c r="D39" i="43"/>
  <c r="D40" i="43"/>
  <c r="D41" i="43"/>
  <c r="D44" i="43"/>
  <c r="D45" i="43"/>
  <c r="E46" i="43"/>
  <c r="D46" i="43"/>
  <c r="D49" i="43"/>
  <c r="E50" i="43"/>
  <c r="D50" i="43"/>
  <c r="D51" i="43"/>
  <c r="D54" i="43"/>
  <c r="E55" i="43"/>
  <c r="D55" i="43"/>
  <c r="D56" i="43"/>
  <c r="D59" i="43"/>
  <c r="E60" i="43"/>
  <c r="D60" i="43"/>
  <c r="D63" i="43"/>
  <c r="D64" i="43"/>
  <c r="E65" i="43"/>
  <c r="D65" i="43"/>
  <c r="D66" i="43"/>
  <c r="D70" i="43"/>
  <c r="D71" i="43"/>
  <c r="D72" i="43"/>
  <c r="E73" i="43"/>
  <c r="D73" i="43"/>
  <c r="D74" i="43"/>
  <c r="E77" i="43"/>
  <c r="D77" i="43"/>
  <c r="D78" i="43"/>
  <c r="D79" i="43"/>
  <c r="D80" i="43"/>
  <c r="E83" i="43"/>
  <c r="D83" i="43"/>
  <c r="D84" i="43"/>
  <c r="D85" i="43"/>
  <c r="D86" i="43"/>
  <c r="D89" i="43"/>
  <c r="E90" i="43"/>
  <c r="D90" i="43"/>
  <c r="D91" i="43"/>
  <c r="D92" i="43"/>
  <c r="D95" i="43"/>
  <c r="I10" i="43"/>
  <c r="I18" i="43"/>
  <c r="D96" i="43"/>
  <c r="D97" i="43"/>
  <c r="D145" i="61"/>
  <c r="D20" i="40"/>
  <c r="D21" i="40"/>
  <c r="D22" i="40"/>
  <c r="E23" i="40"/>
  <c r="D23" i="40"/>
  <c r="D24" i="40"/>
  <c r="D27" i="40"/>
  <c r="D28" i="40"/>
  <c r="D29" i="40"/>
  <c r="E30" i="40"/>
  <c r="D30" i="40"/>
  <c r="D31" i="40"/>
  <c r="E34" i="40"/>
  <c r="D34" i="40"/>
  <c r="D35" i="40"/>
  <c r="D36" i="40"/>
  <c r="E39" i="40"/>
  <c r="D39" i="40"/>
  <c r="D40" i="40"/>
  <c r="D41" i="40"/>
  <c r="E44" i="40"/>
  <c r="D44" i="40"/>
  <c r="D45" i="40"/>
  <c r="D46" i="40"/>
  <c r="E49" i="40"/>
  <c r="D49" i="40"/>
  <c r="D50" i="40"/>
  <c r="D51" i="40"/>
  <c r="E54" i="40"/>
  <c r="D54" i="40"/>
  <c r="D55" i="40"/>
  <c r="D56" i="40"/>
  <c r="E59" i="40"/>
  <c r="D59" i="40"/>
  <c r="D60" i="40"/>
  <c r="D63" i="40"/>
  <c r="D64" i="40"/>
  <c r="D65" i="40"/>
  <c r="E66" i="40"/>
  <c r="D66" i="40"/>
  <c r="D70" i="40"/>
  <c r="E77" i="40"/>
  <c r="D77" i="40"/>
  <c r="D78" i="40"/>
  <c r="D79" i="40"/>
  <c r="D80" i="40"/>
  <c r="E83" i="40"/>
  <c r="D83" i="40"/>
  <c r="D84" i="40"/>
  <c r="D85" i="40"/>
  <c r="D86" i="40"/>
  <c r="E89" i="40"/>
  <c r="D89" i="40"/>
  <c r="D90" i="40"/>
  <c r="D91" i="40"/>
  <c r="D92" i="40"/>
  <c r="D95" i="40"/>
  <c r="I10" i="40"/>
  <c r="I18" i="40"/>
  <c r="D96" i="40"/>
  <c r="D97" i="40"/>
  <c r="D146" i="61"/>
  <c r="D20" i="39"/>
  <c r="D21" i="39"/>
  <c r="D22" i="39"/>
  <c r="E23" i="39"/>
  <c r="D23" i="39"/>
  <c r="D24" i="39"/>
  <c r="D27" i="39"/>
  <c r="D28" i="39"/>
  <c r="D29" i="39"/>
  <c r="E30" i="39"/>
  <c r="D30" i="39"/>
  <c r="D31" i="39"/>
  <c r="E34" i="39"/>
  <c r="D34" i="39"/>
  <c r="D35" i="39"/>
  <c r="D36" i="39"/>
  <c r="E39" i="39"/>
  <c r="D39" i="39"/>
  <c r="D40" i="39"/>
  <c r="D41" i="39"/>
  <c r="E44" i="39"/>
  <c r="D44" i="39"/>
  <c r="D45" i="39"/>
  <c r="D46" i="39"/>
  <c r="E49" i="39"/>
  <c r="D49" i="39"/>
  <c r="D50" i="39"/>
  <c r="D51" i="39"/>
  <c r="E54" i="39"/>
  <c r="D54" i="39"/>
  <c r="D55" i="39"/>
  <c r="D56" i="39"/>
  <c r="E59" i="39"/>
  <c r="D59" i="39"/>
  <c r="D60" i="39"/>
  <c r="D63" i="39"/>
  <c r="D64" i="39"/>
  <c r="D65" i="39"/>
  <c r="E66" i="39"/>
  <c r="D66" i="39"/>
  <c r="D70" i="39"/>
  <c r="E77" i="39"/>
  <c r="D77" i="39"/>
  <c r="D78" i="39"/>
  <c r="D79" i="39"/>
  <c r="D80" i="39"/>
  <c r="E83" i="39"/>
  <c r="D83" i="39"/>
  <c r="D84" i="39"/>
  <c r="D85" i="39"/>
  <c r="D86" i="39"/>
  <c r="E89" i="39"/>
  <c r="D89" i="39"/>
  <c r="D90" i="39"/>
  <c r="D91" i="39"/>
  <c r="D92" i="39"/>
  <c r="D95" i="39"/>
  <c r="I10" i="39"/>
  <c r="I18" i="39"/>
  <c r="D96" i="39"/>
  <c r="D97" i="39"/>
  <c r="D147" i="61"/>
  <c r="D20" i="62"/>
  <c r="D21" i="62"/>
  <c r="D22" i="62"/>
  <c r="E23" i="62"/>
  <c r="D23" i="62"/>
  <c r="D24" i="62"/>
  <c r="D27" i="62"/>
  <c r="D28" i="62"/>
  <c r="D29" i="62"/>
  <c r="E30" i="62"/>
  <c r="D30" i="62"/>
  <c r="D31" i="62"/>
  <c r="E34" i="62"/>
  <c r="D34" i="62"/>
  <c r="D35" i="62"/>
  <c r="D36" i="62"/>
  <c r="E39" i="62"/>
  <c r="D39" i="62"/>
  <c r="D40" i="62"/>
  <c r="D41" i="62"/>
  <c r="E44" i="62"/>
  <c r="D44" i="62"/>
  <c r="D45" i="62"/>
  <c r="D46" i="62"/>
  <c r="E49" i="62"/>
  <c r="D49" i="62"/>
  <c r="D50" i="62"/>
  <c r="D51" i="62"/>
  <c r="E54" i="62"/>
  <c r="D54" i="62"/>
  <c r="D55" i="62"/>
  <c r="D56" i="62"/>
  <c r="E59" i="62"/>
  <c r="D59" i="62"/>
  <c r="D60" i="62"/>
  <c r="D63" i="62"/>
  <c r="D64" i="62"/>
  <c r="D65" i="62"/>
  <c r="E66" i="62"/>
  <c r="D66" i="62"/>
  <c r="D70" i="62"/>
  <c r="E77" i="62"/>
  <c r="D77" i="62"/>
  <c r="D78" i="62"/>
  <c r="D79" i="62"/>
  <c r="D80" i="62"/>
  <c r="E83" i="62"/>
  <c r="D83" i="62"/>
  <c r="D84" i="62"/>
  <c r="D85" i="62"/>
  <c r="D86" i="62"/>
  <c r="E89" i="62"/>
  <c r="D89" i="62"/>
  <c r="D90" i="62"/>
  <c r="D91" i="62"/>
  <c r="D92" i="62"/>
  <c r="D95" i="62"/>
  <c r="I10" i="62"/>
  <c r="I18" i="62"/>
  <c r="D96" i="62"/>
  <c r="D97" i="62"/>
  <c r="D148" i="61"/>
  <c r="D20" i="63"/>
  <c r="D21" i="63"/>
  <c r="D22" i="63"/>
  <c r="E23" i="63"/>
  <c r="D23" i="63"/>
  <c r="D24" i="63"/>
  <c r="D27" i="63"/>
  <c r="D28" i="63"/>
  <c r="D29" i="63"/>
  <c r="E30" i="63"/>
  <c r="D30" i="63"/>
  <c r="D31" i="63"/>
  <c r="E34" i="63"/>
  <c r="D34" i="63"/>
  <c r="D35" i="63"/>
  <c r="D36" i="63"/>
  <c r="E39" i="63"/>
  <c r="D39" i="63"/>
  <c r="D40" i="63"/>
  <c r="D41" i="63"/>
  <c r="E44" i="63"/>
  <c r="D44" i="63"/>
  <c r="D45" i="63"/>
  <c r="D46" i="63"/>
  <c r="E49" i="63"/>
  <c r="D49" i="63"/>
  <c r="D50" i="63"/>
  <c r="D51" i="63"/>
  <c r="E54" i="63"/>
  <c r="D54" i="63"/>
  <c r="D55" i="63"/>
  <c r="D56" i="63"/>
  <c r="E59" i="63"/>
  <c r="D59" i="63"/>
  <c r="D60" i="63"/>
  <c r="D63" i="63"/>
  <c r="D64" i="63"/>
  <c r="D65" i="63"/>
  <c r="E66" i="63"/>
  <c r="D66" i="63"/>
  <c r="D70" i="63"/>
  <c r="E77" i="63"/>
  <c r="D77" i="63"/>
  <c r="D78" i="63"/>
  <c r="D79" i="63"/>
  <c r="D80" i="63"/>
  <c r="E83" i="63"/>
  <c r="D83" i="63"/>
  <c r="D84" i="63"/>
  <c r="D85" i="63"/>
  <c r="D86" i="63"/>
  <c r="E89" i="63"/>
  <c r="D89" i="63"/>
  <c r="D90" i="63"/>
  <c r="D91" i="63"/>
  <c r="D92" i="63"/>
  <c r="D95" i="63"/>
  <c r="I10" i="63"/>
  <c r="I18" i="63"/>
  <c r="D96" i="63"/>
  <c r="D97" i="63"/>
  <c r="D149" i="61"/>
  <c r="D20" i="64"/>
  <c r="D21" i="64"/>
  <c r="D22" i="64"/>
  <c r="E23" i="64"/>
  <c r="D23" i="64"/>
  <c r="D24" i="64"/>
  <c r="D27" i="64"/>
  <c r="D28" i="64"/>
  <c r="D29" i="64"/>
  <c r="E30" i="64"/>
  <c r="D30" i="64"/>
  <c r="D31" i="64"/>
  <c r="E34" i="64"/>
  <c r="D34" i="64"/>
  <c r="D35" i="64"/>
  <c r="D36" i="64"/>
  <c r="E39" i="64"/>
  <c r="D39" i="64"/>
  <c r="D40" i="64"/>
  <c r="D41" i="64"/>
  <c r="E44" i="64"/>
  <c r="D44" i="64"/>
  <c r="D45" i="64"/>
  <c r="D46" i="64"/>
  <c r="E49" i="64"/>
  <c r="D49" i="64"/>
  <c r="D50" i="64"/>
  <c r="D51" i="64"/>
  <c r="E54" i="64"/>
  <c r="D54" i="64"/>
  <c r="D55" i="64"/>
  <c r="D56" i="64"/>
  <c r="E59" i="64"/>
  <c r="D59" i="64"/>
  <c r="D60" i="64"/>
  <c r="D63" i="64"/>
  <c r="D64" i="64"/>
  <c r="D65" i="64"/>
  <c r="E66" i="64"/>
  <c r="D66" i="64"/>
  <c r="D70" i="64"/>
  <c r="E77" i="64"/>
  <c r="D77" i="64"/>
  <c r="D78" i="64"/>
  <c r="D79" i="64"/>
  <c r="D80" i="64"/>
  <c r="E83" i="64"/>
  <c r="D83" i="64"/>
  <c r="D84" i="64"/>
  <c r="D85" i="64"/>
  <c r="D86" i="64"/>
  <c r="E89" i="64"/>
  <c r="D89" i="64"/>
  <c r="D90" i="64"/>
  <c r="D91" i="64"/>
  <c r="D92" i="64"/>
  <c r="D95" i="64"/>
  <c r="I10" i="64"/>
  <c r="I18" i="64"/>
  <c r="D96" i="64"/>
  <c r="D97" i="64"/>
  <c r="D150" i="61"/>
  <c r="I150" i="61"/>
  <c r="D122" i="61"/>
  <c r="E127" i="61"/>
  <c r="E128" i="61"/>
  <c r="E129" i="61"/>
  <c r="E130" i="61"/>
  <c r="E131" i="61"/>
  <c r="E132" i="61"/>
  <c r="E133" i="61"/>
  <c r="E134" i="61"/>
  <c r="E135" i="61"/>
  <c r="E136" i="61"/>
  <c r="E137" i="61"/>
  <c r="E138" i="61"/>
  <c r="E139" i="61"/>
  <c r="E140" i="61"/>
  <c r="E141" i="61"/>
  <c r="E142" i="61"/>
  <c r="E143" i="61"/>
  <c r="E144" i="61"/>
  <c r="E145" i="61"/>
  <c r="E146" i="61"/>
  <c r="E147" i="61"/>
  <c r="E148" i="61"/>
  <c r="E149" i="61"/>
  <c r="E150" i="61"/>
  <c r="G150" i="61"/>
  <c r="B122" i="61"/>
  <c r="E121" i="61"/>
  <c r="I149" i="61"/>
  <c r="D121" i="61"/>
  <c r="G149" i="61"/>
  <c r="B121" i="61"/>
  <c r="E120" i="61"/>
  <c r="I148" i="61"/>
  <c r="D120" i="61"/>
  <c r="G148" i="61"/>
  <c r="B120" i="61"/>
  <c r="F150" i="61"/>
  <c r="F128" i="61"/>
  <c r="F129" i="61"/>
  <c r="F130" i="61"/>
  <c r="F131" i="61"/>
  <c r="F132" i="61"/>
  <c r="F133" i="61"/>
  <c r="F134" i="61"/>
  <c r="F135" i="61"/>
  <c r="F136" i="61"/>
  <c r="F137" i="61"/>
  <c r="F138" i="61"/>
  <c r="F139" i="61"/>
  <c r="F140" i="61"/>
  <c r="F141" i="61"/>
  <c r="F142" i="61"/>
  <c r="F143" i="61"/>
  <c r="F144" i="61"/>
  <c r="F145" i="61"/>
  <c r="F146" i="61"/>
  <c r="F147" i="61"/>
  <c r="F148" i="61"/>
  <c r="F149" i="61"/>
  <c r="F127" i="61"/>
  <c r="G128" i="61"/>
  <c r="G129" i="61"/>
  <c r="G130" i="61"/>
  <c r="G131" i="61"/>
  <c r="G132" i="61"/>
  <c r="G133" i="61"/>
  <c r="G134" i="61"/>
  <c r="G135" i="61"/>
  <c r="G136" i="61"/>
  <c r="G137" i="61"/>
  <c r="G138" i="61"/>
  <c r="G139" i="61"/>
  <c r="G140" i="61"/>
  <c r="G141" i="61"/>
  <c r="G142" i="61"/>
  <c r="G143" i="61"/>
  <c r="G144" i="61"/>
  <c r="G145" i="61"/>
  <c r="G146" i="61"/>
  <c r="G147" i="61"/>
  <c r="G127" i="61"/>
  <c r="I147" i="61"/>
  <c r="I146" i="61"/>
  <c r="I145" i="61"/>
  <c r="I144" i="61"/>
  <c r="I143" i="61"/>
  <c r="I142" i="61"/>
  <c r="I141" i="61"/>
  <c r="I140" i="61"/>
  <c r="I139" i="61"/>
  <c r="I138" i="61"/>
  <c r="I137" i="61"/>
  <c r="I136" i="61"/>
  <c r="I135" i="61"/>
  <c r="I134" i="61"/>
  <c r="I133" i="61"/>
  <c r="I132" i="61"/>
  <c r="I131" i="61"/>
  <c r="I130" i="61"/>
  <c r="I129" i="61"/>
  <c r="I128" i="61"/>
  <c r="I127" i="61"/>
  <c r="D94" i="61"/>
  <c r="D93" i="61"/>
  <c r="D92" i="61"/>
  <c r="D91" i="61"/>
  <c r="D90" i="61"/>
  <c r="D88" i="61"/>
  <c r="D87" i="61"/>
  <c r="D86" i="61"/>
  <c r="D85" i="61"/>
  <c r="D84" i="61"/>
  <c r="D82" i="61"/>
  <c r="D81" i="61"/>
  <c r="D80" i="61"/>
  <c r="D79" i="61"/>
  <c r="D78" i="61"/>
  <c r="D76" i="61"/>
  <c r="D75" i="61"/>
  <c r="D74" i="61"/>
  <c r="D73" i="61"/>
  <c r="D72" i="61"/>
  <c r="D71" i="61"/>
  <c r="D70" i="61"/>
  <c r="D68" i="61"/>
  <c r="D67" i="61"/>
  <c r="D66" i="61"/>
  <c r="D65" i="61"/>
  <c r="D64" i="61"/>
  <c r="D61" i="61"/>
  <c r="D60" i="61"/>
  <c r="D58" i="61"/>
  <c r="D57" i="61"/>
  <c r="D56" i="61"/>
  <c r="D55" i="61"/>
  <c r="D53" i="61"/>
  <c r="D52" i="61"/>
  <c r="D51" i="61"/>
  <c r="D50" i="61"/>
  <c r="D48" i="61"/>
  <c r="D47" i="61"/>
  <c r="D46" i="61"/>
  <c r="D45" i="61"/>
  <c r="D43" i="61"/>
  <c r="D42" i="61"/>
  <c r="D41" i="61"/>
  <c r="D40" i="61"/>
  <c r="D33" i="61"/>
  <c r="D32" i="61"/>
  <c r="D31" i="61"/>
  <c r="D30" i="61"/>
  <c r="D29" i="61"/>
  <c r="D28" i="61"/>
  <c r="D26" i="61"/>
  <c r="D25" i="61"/>
  <c r="D24" i="61"/>
  <c r="D23" i="61"/>
  <c r="D22" i="61"/>
  <c r="D21" i="61"/>
  <c r="D38" i="61"/>
  <c r="D37" i="61"/>
  <c r="D36" i="61"/>
  <c r="D35" i="61"/>
  <c r="G20" i="38"/>
  <c r="G20" i="64"/>
  <c r="G21" i="64"/>
  <c r="G22" i="64"/>
  <c r="G23" i="64"/>
  <c r="G24" i="64"/>
  <c r="G27" i="38"/>
  <c r="G27" i="64"/>
  <c r="G28" i="64"/>
  <c r="G29" i="64"/>
  <c r="G30" i="64"/>
  <c r="G31" i="64"/>
  <c r="G34" i="64"/>
  <c r="G35" i="64"/>
  <c r="G36" i="64"/>
  <c r="G39" i="64"/>
  <c r="G40" i="64"/>
  <c r="G41" i="64"/>
  <c r="G44" i="64"/>
  <c r="G45" i="64"/>
  <c r="G46" i="64"/>
  <c r="G49" i="64"/>
  <c r="G50" i="64"/>
  <c r="G51" i="64"/>
  <c r="G54" i="64"/>
  <c r="G55" i="64"/>
  <c r="G56" i="64"/>
  <c r="G59" i="64"/>
  <c r="G60" i="64"/>
  <c r="G63" i="64"/>
  <c r="G64" i="64"/>
  <c r="G65" i="64"/>
  <c r="G66" i="64"/>
  <c r="G70" i="64"/>
  <c r="G71" i="64"/>
  <c r="G72" i="64"/>
  <c r="G73" i="64"/>
  <c r="G74" i="64"/>
  <c r="G77" i="64"/>
  <c r="G78" i="64"/>
  <c r="G79" i="64"/>
  <c r="G80" i="64"/>
  <c r="G83" i="64"/>
  <c r="G84" i="64"/>
  <c r="G85" i="64"/>
  <c r="G86" i="64"/>
  <c r="G89" i="64"/>
  <c r="G90" i="64"/>
  <c r="G91" i="64"/>
  <c r="G92" i="64"/>
  <c r="F95" i="64"/>
  <c r="F96" i="64"/>
  <c r="F97" i="64"/>
  <c r="F92" i="64"/>
  <c r="E92" i="64"/>
  <c r="F91" i="64"/>
  <c r="E91" i="64"/>
  <c r="F90" i="64"/>
  <c r="E90" i="64"/>
  <c r="F89" i="64"/>
  <c r="F86" i="64"/>
  <c r="E86" i="64"/>
  <c r="F85" i="64"/>
  <c r="E85" i="64"/>
  <c r="F84" i="64"/>
  <c r="E84" i="64"/>
  <c r="F83" i="64"/>
  <c r="F80" i="64"/>
  <c r="E80" i="64"/>
  <c r="F79" i="64"/>
  <c r="E79" i="64"/>
  <c r="F78" i="64"/>
  <c r="E78" i="64"/>
  <c r="F77" i="64"/>
  <c r="F74" i="64"/>
  <c r="E74" i="64"/>
  <c r="D74" i="64"/>
  <c r="F73" i="64"/>
  <c r="E73" i="64"/>
  <c r="D73" i="64"/>
  <c r="F72" i="64"/>
  <c r="E72" i="64"/>
  <c r="D72" i="64"/>
  <c r="F71" i="64"/>
  <c r="E71" i="64"/>
  <c r="D71" i="64"/>
  <c r="F70" i="64"/>
  <c r="E70" i="64"/>
  <c r="F66" i="64"/>
  <c r="F65" i="64"/>
  <c r="E65" i="64"/>
  <c r="F64" i="64"/>
  <c r="E64" i="64"/>
  <c r="F63" i="64"/>
  <c r="E63" i="64"/>
  <c r="F60" i="64"/>
  <c r="E60" i="64"/>
  <c r="F59" i="64"/>
  <c r="F56" i="64"/>
  <c r="E56" i="64"/>
  <c r="F55" i="64"/>
  <c r="E55" i="64"/>
  <c r="F54" i="64"/>
  <c r="F51" i="64"/>
  <c r="E51" i="64"/>
  <c r="F50" i="64"/>
  <c r="E50" i="64"/>
  <c r="F49" i="64"/>
  <c r="F46" i="64"/>
  <c r="E46" i="64"/>
  <c r="F45" i="64"/>
  <c r="E45" i="64"/>
  <c r="F44" i="64"/>
  <c r="F41" i="64"/>
  <c r="E41" i="64"/>
  <c r="F40" i="64"/>
  <c r="E40" i="64"/>
  <c r="F39" i="64"/>
  <c r="F36" i="64"/>
  <c r="E36" i="64"/>
  <c r="F35" i="64"/>
  <c r="E35" i="64"/>
  <c r="F34" i="64"/>
  <c r="F31" i="64"/>
  <c r="E31" i="64"/>
  <c r="F30" i="64"/>
  <c r="F29" i="64"/>
  <c r="E29" i="64"/>
  <c r="F28" i="64"/>
  <c r="E28" i="64"/>
  <c r="F27" i="64"/>
  <c r="E27" i="64"/>
  <c r="F24" i="64"/>
  <c r="E24" i="64"/>
  <c r="F23" i="64"/>
  <c r="F22" i="64"/>
  <c r="E22" i="64"/>
  <c r="F21" i="64"/>
  <c r="E21" i="64"/>
  <c r="F20" i="64"/>
  <c r="E20" i="64"/>
  <c r="G20" i="63"/>
  <c r="G21" i="63"/>
  <c r="G22" i="63"/>
  <c r="G23" i="63"/>
  <c r="G24" i="63"/>
  <c r="G27" i="63"/>
  <c r="G28" i="63"/>
  <c r="G29" i="63"/>
  <c r="G30" i="63"/>
  <c r="G31" i="63"/>
  <c r="G34" i="63"/>
  <c r="G35" i="63"/>
  <c r="G36" i="63"/>
  <c r="G39" i="63"/>
  <c r="G40" i="63"/>
  <c r="G41" i="63"/>
  <c r="G44" i="63"/>
  <c r="G45" i="63"/>
  <c r="G46" i="63"/>
  <c r="G49" i="63"/>
  <c r="G50" i="63"/>
  <c r="G51" i="63"/>
  <c r="G54" i="63"/>
  <c r="G55" i="63"/>
  <c r="G56" i="63"/>
  <c r="G59" i="63"/>
  <c r="G60" i="63"/>
  <c r="G63" i="63"/>
  <c r="G64" i="63"/>
  <c r="G65" i="63"/>
  <c r="G66" i="63"/>
  <c r="G70" i="63"/>
  <c r="G71" i="63"/>
  <c r="G72" i="63"/>
  <c r="G73" i="63"/>
  <c r="G74" i="63"/>
  <c r="G77" i="63"/>
  <c r="G78" i="63"/>
  <c r="G79" i="63"/>
  <c r="G80" i="63"/>
  <c r="G83" i="63"/>
  <c r="G84" i="63"/>
  <c r="G85" i="63"/>
  <c r="G86" i="63"/>
  <c r="G89" i="63"/>
  <c r="G90" i="63"/>
  <c r="G91" i="63"/>
  <c r="G92" i="63"/>
  <c r="F95" i="63"/>
  <c r="F96" i="63"/>
  <c r="F97" i="63"/>
  <c r="F92" i="63"/>
  <c r="E92" i="63"/>
  <c r="F91" i="63"/>
  <c r="E91" i="63"/>
  <c r="F90" i="63"/>
  <c r="E90" i="63"/>
  <c r="F89" i="63"/>
  <c r="F86" i="63"/>
  <c r="E86" i="63"/>
  <c r="F85" i="63"/>
  <c r="E85" i="63"/>
  <c r="F84" i="63"/>
  <c r="E84" i="63"/>
  <c r="F83" i="63"/>
  <c r="F80" i="63"/>
  <c r="E80" i="63"/>
  <c r="F79" i="63"/>
  <c r="E79" i="63"/>
  <c r="F78" i="63"/>
  <c r="E78" i="63"/>
  <c r="F77" i="63"/>
  <c r="F74" i="63"/>
  <c r="E74" i="63"/>
  <c r="D74" i="63"/>
  <c r="F73" i="63"/>
  <c r="E73" i="63"/>
  <c r="D73" i="63"/>
  <c r="F72" i="63"/>
  <c r="E72" i="63"/>
  <c r="D72" i="63"/>
  <c r="F71" i="63"/>
  <c r="E71" i="63"/>
  <c r="D71" i="63"/>
  <c r="F70" i="63"/>
  <c r="E70" i="63"/>
  <c r="F66" i="63"/>
  <c r="F65" i="63"/>
  <c r="E65" i="63"/>
  <c r="F64" i="63"/>
  <c r="E64" i="63"/>
  <c r="F63" i="63"/>
  <c r="E63" i="63"/>
  <c r="F60" i="63"/>
  <c r="E60" i="63"/>
  <c r="F59" i="63"/>
  <c r="F56" i="63"/>
  <c r="E56" i="63"/>
  <c r="F55" i="63"/>
  <c r="E55" i="63"/>
  <c r="F54" i="63"/>
  <c r="F51" i="63"/>
  <c r="E51" i="63"/>
  <c r="F50" i="63"/>
  <c r="E50" i="63"/>
  <c r="F49" i="63"/>
  <c r="F46" i="63"/>
  <c r="E46" i="63"/>
  <c r="F45" i="63"/>
  <c r="E45" i="63"/>
  <c r="F44" i="63"/>
  <c r="F41" i="63"/>
  <c r="E41" i="63"/>
  <c r="F40" i="63"/>
  <c r="E40" i="63"/>
  <c r="F39" i="63"/>
  <c r="F36" i="63"/>
  <c r="E36" i="63"/>
  <c r="F35" i="63"/>
  <c r="E35" i="63"/>
  <c r="F34" i="63"/>
  <c r="F31" i="63"/>
  <c r="E31" i="63"/>
  <c r="F30" i="63"/>
  <c r="F29" i="63"/>
  <c r="E29" i="63"/>
  <c r="F28" i="63"/>
  <c r="E28" i="63"/>
  <c r="F27" i="63"/>
  <c r="E27" i="63"/>
  <c r="F24" i="63"/>
  <c r="E24" i="63"/>
  <c r="F23" i="63"/>
  <c r="F22" i="63"/>
  <c r="E22" i="63"/>
  <c r="F21" i="63"/>
  <c r="E21" i="63"/>
  <c r="F20" i="63"/>
  <c r="E20" i="63"/>
  <c r="G20" i="62"/>
  <c r="G21" i="62"/>
  <c r="G22" i="62"/>
  <c r="G23" i="62"/>
  <c r="G24" i="62"/>
  <c r="G27" i="62"/>
  <c r="G28" i="62"/>
  <c r="G29" i="62"/>
  <c r="G30" i="62"/>
  <c r="G31" i="62"/>
  <c r="G34" i="62"/>
  <c r="G35" i="62"/>
  <c r="G36" i="62"/>
  <c r="G39" i="62"/>
  <c r="G40" i="62"/>
  <c r="G41" i="62"/>
  <c r="G44" i="62"/>
  <c r="G45" i="62"/>
  <c r="G46" i="62"/>
  <c r="G49" i="62"/>
  <c r="G50" i="62"/>
  <c r="G51" i="62"/>
  <c r="G54" i="62"/>
  <c r="G55" i="62"/>
  <c r="G56" i="62"/>
  <c r="G59" i="62"/>
  <c r="G60" i="62"/>
  <c r="G63" i="62"/>
  <c r="G64" i="62"/>
  <c r="G65" i="62"/>
  <c r="G66" i="62"/>
  <c r="G70" i="62"/>
  <c r="G71" i="62"/>
  <c r="G72" i="62"/>
  <c r="G73" i="62"/>
  <c r="G74" i="62"/>
  <c r="G77" i="62"/>
  <c r="G78" i="62"/>
  <c r="G79" i="62"/>
  <c r="G80" i="62"/>
  <c r="G83" i="62"/>
  <c r="G84" i="62"/>
  <c r="G85" i="62"/>
  <c r="G86" i="62"/>
  <c r="G89" i="62"/>
  <c r="G90" i="62"/>
  <c r="G91" i="62"/>
  <c r="G92" i="62"/>
  <c r="F95" i="62"/>
  <c r="F96" i="62"/>
  <c r="F97" i="62"/>
  <c r="F92" i="62"/>
  <c r="E92" i="62"/>
  <c r="F91" i="62"/>
  <c r="E91" i="62"/>
  <c r="F90" i="62"/>
  <c r="E90" i="62"/>
  <c r="F89" i="62"/>
  <c r="F86" i="62"/>
  <c r="E86" i="62"/>
  <c r="F85" i="62"/>
  <c r="E85" i="62"/>
  <c r="F84" i="62"/>
  <c r="E84" i="62"/>
  <c r="F83" i="62"/>
  <c r="F80" i="62"/>
  <c r="E80" i="62"/>
  <c r="F79" i="62"/>
  <c r="E79" i="62"/>
  <c r="F78" i="62"/>
  <c r="E78" i="62"/>
  <c r="F77" i="62"/>
  <c r="F74" i="62"/>
  <c r="E74" i="62"/>
  <c r="D74" i="62"/>
  <c r="F73" i="62"/>
  <c r="E73" i="62"/>
  <c r="D73" i="62"/>
  <c r="F72" i="62"/>
  <c r="E72" i="62"/>
  <c r="D72" i="62"/>
  <c r="F71" i="62"/>
  <c r="E71" i="62"/>
  <c r="D71" i="62"/>
  <c r="F70" i="62"/>
  <c r="E70" i="62"/>
  <c r="F66" i="62"/>
  <c r="F65" i="62"/>
  <c r="E65" i="62"/>
  <c r="F64" i="62"/>
  <c r="E64" i="62"/>
  <c r="F63" i="62"/>
  <c r="E63" i="62"/>
  <c r="F60" i="62"/>
  <c r="E60" i="62"/>
  <c r="F59" i="62"/>
  <c r="F56" i="62"/>
  <c r="E56" i="62"/>
  <c r="F55" i="62"/>
  <c r="E55" i="62"/>
  <c r="F54" i="62"/>
  <c r="F51" i="62"/>
  <c r="E51" i="62"/>
  <c r="F50" i="62"/>
  <c r="E50" i="62"/>
  <c r="F49" i="62"/>
  <c r="F46" i="62"/>
  <c r="E46" i="62"/>
  <c r="F45" i="62"/>
  <c r="E45" i="62"/>
  <c r="F44" i="62"/>
  <c r="F41" i="62"/>
  <c r="E41" i="62"/>
  <c r="F40" i="62"/>
  <c r="E40" i="62"/>
  <c r="F39" i="62"/>
  <c r="F36" i="62"/>
  <c r="E36" i="62"/>
  <c r="F35" i="62"/>
  <c r="E35" i="62"/>
  <c r="F34" i="62"/>
  <c r="F31" i="62"/>
  <c r="E31" i="62"/>
  <c r="F30" i="62"/>
  <c r="F29" i="62"/>
  <c r="E29" i="62"/>
  <c r="F28" i="62"/>
  <c r="E28" i="62"/>
  <c r="F27" i="62"/>
  <c r="E27" i="62"/>
  <c r="F24" i="62"/>
  <c r="E24" i="62"/>
  <c r="F23" i="62"/>
  <c r="F22" i="62"/>
  <c r="E22" i="62"/>
  <c r="F21" i="62"/>
  <c r="E21" i="62"/>
  <c r="F20" i="62"/>
  <c r="E20" i="62"/>
  <c r="E22" i="54"/>
  <c r="E30" i="54"/>
  <c r="E39" i="54"/>
  <c r="E44" i="54"/>
  <c r="E59" i="54"/>
  <c r="E66" i="54"/>
  <c r="E72" i="54"/>
  <c r="E77" i="54"/>
  <c r="E22" i="46"/>
  <c r="E29" i="46"/>
  <c r="E34" i="46"/>
  <c r="E39" i="46"/>
  <c r="E44" i="46"/>
  <c r="E49" i="46"/>
  <c r="E54" i="46"/>
  <c r="E59" i="46"/>
  <c r="E66" i="46"/>
  <c r="E83" i="46"/>
  <c r="E89" i="46"/>
  <c r="E22" i="45"/>
  <c r="E29" i="45"/>
  <c r="E40" i="45"/>
  <c r="E60" i="45"/>
  <c r="E66" i="45"/>
  <c r="E73" i="45"/>
  <c r="E78" i="45"/>
  <c r="E83" i="45"/>
  <c r="E89" i="45"/>
  <c r="E40" i="48"/>
  <c r="E51" i="48"/>
  <c r="E54" i="48"/>
  <c r="E66" i="48"/>
  <c r="E74" i="48"/>
  <c r="E83" i="48"/>
  <c r="E92" i="48"/>
  <c r="E22" i="50"/>
  <c r="E30" i="50"/>
  <c r="E34" i="50"/>
  <c r="E54" i="50"/>
  <c r="E59" i="50"/>
  <c r="E65" i="50"/>
  <c r="E83" i="50"/>
  <c r="E89" i="50"/>
  <c r="E23" i="47"/>
  <c r="E30" i="47"/>
  <c r="E35" i="47"/>
  <c r="E45" i="47"/>
  <c r="E49" i="47"/>
  <c r="E54" i="47"/>
  <c r="E66" i="47"/>
  <c r="E22" i="53"/>
  <c r="E29" i="53"/>
  <c r="E35" i="53"/>
  <c r="E40" i="53"/>
  <c r="E50" i="53"/>
  <c r="E55" i="53"/>
  <c r="E59" i="53"/>
  <c r="E66" i="53"/>
  <c r="E74" i="53"/>
  <c r="E21" i="57"/>
  <c r="E28" i="57"/>
  <c r="E36" i="57"/>
  <c r="E40" i="57"/>
  <c r="E45" i="57"/>
  <c r="E50" i="57"/>
  <c r="E55" i="57"/>
  <c r="E60" i="57"/>
  <c r="E73" i="57"/>
  <c r="E23" i="49"/>
  <c r="E29" i="49"/>
  <c r="E34" i="49"/>
  <c r="E44" i="49"/>
  <c r="E49" i="49"/>
  <c r="E59" i="49"/>
  <c r="E66" i="49"/>
  <c r="E74" i="49"/>
  <c r="E28" i="52"/>
  <c r="E39" i="52"/>
  <c r="E45" i="52"/>
  <c r="E59" i="52"/>
  <c r="E64" i="52"/>
  <c r="E74" i="52"/>
  <c r="E83" i="52"/>
  <c r="E22" i="41"/>
  <c r="E35" i="41"/>
  <c r="E60" i="41"/>
  <c r="E21" i="58"/>
  <c r="E28" i="58"/>
  <c r="E40" i="58"/>
  <c r="E50" i="58"/>
  <c r="E55" i="58"/>
  <c r="E60" i="58"/>
  <c r="E73" i="58"/>
  <c r="E22" i="44"/>
  <c r="E40" i="44"/>
  <c r="E45" i="44"/>
  <c r="E50" i="44"/>
  <c r="E55" i="44"/>
  <c r="E24" i="51"/>
  <c r="E36" i="51"/>
  <c r="E54" i="51"/>
  <c r="E66" i="51"/>
  <c r="E72" i="51"/>
  <c r="E83" i="51"/>
  <c r="E35" i="55"/>
  <c r="E40" i="55"/>
  <c r="E51" i="55"/>
  <c r="E60" i="55"/>
  <c r="E64" i="55"/>
  <c r="E73" i="55"/>
  <c r="E80" i="55"/>
  <c r="E85" i="55"/>
  <c r="E21" i="60"/>
  <c r="E28" i="60"/>
  <c r="E35" i="59"/>
  <c r="E40" i="59"/>
  <c r="E46" i="59"/>
  <c r="E60" i="59"/>
  <c r="E21" i="56"/>
  <c r="E28" i="56"/>
  <c r="E35" i="56"/>
  <c r="E40" i="56"/>
  <c r="E51" i="56"/>
  <c r="E56" i="56"/>
  <c r="E60" i="56"/>
  <c r="E80" i="56"/>
  <c r="E28" i="43"/>
  <c r="E35" i="43"/>
  <c r="E51" i="43"/>
  <c r="E74" i="43"/>
  <c r="E119" i="61"/>
  <c r="D119" i="61"/>
  <c r="B119" i="61"/>
  <c r="E118" i="61"/>
  <c r="D118" i="61"/>
  <c r="B118" i="61"/>
  <c r="E117" i="61"/>
  <c r="D117" i="61"/>
  <c r="B117" i="61"/>
  <c r="E116" i="61"/>
  <c r="D116" i="61"/>
  <c r="B116" i="61"/>
  <c r="E115" i="61"/>
  <c r="D115" i="61"/>
  <c r="B115" i="61"/>
  <c r="E114" i="61"/>
  <c r="D114" i="61"/>
  <c r="B114" i="61"/>
  <c r="E113" i="61"/>
  <c r="D113" i="61"/>
  <c r="B113" i="61"/>
  <c r="E112" i="61"/>
  <c r="D112" i="61"/>
  <c r="B112" i="61"/>
  <c r="E111" i="61"/>
  <c r="D111" i="61"/>
  <c r="B111" i="61"/>
  <c r="E110" i="61"/>
  <c r="D110" i="61"/>
  <c r="B110" i="61"/>
  <c r="E109" i="61"/>
  <c r="D109" i="61"/>
  <c r="B109" i="61"/>
  <c r="E108" i="61"/>
  <c r="D108" i="61"/>
  <c r="B108" i="61"/>
  <c r="E107" i="61"/>
  <c r="D107" i="61"/>
  <c r="B107" i="61"/>
  <c r="E106" i="61"/>
  <c r="D106" i="61"/>
  <c r="B106" i="61"/>
  <c r="E105" i="61"/>
  <c r="D105" i="61"/>
  <c r="B105" i="61"/>
  <c r="E104" i="61"/>
  <c r="D104" i="61"/>
  <c r="B104" i="61"/>
  <c r="E103" i="61"/>
  <c r="D103" i="61"/>
  <c r="B103" i="61"/>
  <c r="E102" i="61"/>
  <c r="D102" i="61"/>
  <c r="B102" i="61"/>
  <c r="E101" i="61"/>
  <c r="D101" i="61"/>
  <c r="B101" i="61"/>
  <c r="E100" i="61"/>
  <c r="D100" i="61"/>
  <c r="B100" i="61"/>
  <c r="E99" i="61"/>
  <c r="D99" i="61"/>
  <c r="B99" i="61"/>
  <c r="F96" i="60"/>
  <c r="G92" i="60"/>
  <c r="F92" i="60"/>
  <c r="E92" i="60"/>
  <c r="G91" i="60"/>
  <c r="F91" i="60"/>
  <c r="E91" i="60"/>
  <c r="G90" i="60"/>
  <c r="F90" i="60"/>
  <c r="E90" i="60"/>
  <c r="G89" i="60"/>
  <c r="F89" i="60"/>
  <c r="G86" i="60"/>
  <c r="F86" i="60"/>
  <c r="E86" i="60"/>
  <c r="G85" i="60"/>
  <c r="F85" i="60"/>
  <c r="E85" i="60"/>
  <c r="G84" i="60"/>
  <c r="F84" i="60"/>
  <c r="E84" i="60"/>
  <c r="G83" i="60"/>
  <c r="F83" i="60"/>
  <c r="G80" i="60"/>
  <c r="F80" i="60"/>
  <c r="E80" i="60"/>
  <c r="G79" i="60"/>
  <c r="F79" i="60"/>
  <c r="E79" i="60"/>
  <c r="G78" i="60"/>
  <c r="F78" i="60"/>
  <c r="E78" i="60"/>
  <c r="G77" i="60"/>
  <c r="F77" i="60"/>
  <c r="G74" i="60"/>
  <c r="F74" i="60"/>
  <c r="E74" i="60"/>
  <c r="G73" i="60"/>
  <c r="F73" i="60"/>
  <c r="E73" i="60"/>
  <c r="G72" i="60"/>
  <c r="F72" i="60"/>
  <c r="G71" i="60"/>
  <c r="F71" i="60"/>
  <c r="E71" i="60"/>
  <c r="G70" i="60"/>
  <c r="F70" i="60"/>
  <c r="E70" i="60"/>
  <c r="G66" i="60"/>
  <c r="F66" i="60"/>
  <c r="G65" i="60"/>
  <c r="F65" i="60"/>
  <c r="E65" i="60"/>
  <c r="G64" i="60"/>
  <c r="F64" i="60"/>
  <c r="E64" i="60"/>
  <c r="G63" i="60"/>
  <c r="F63" i="60"/>
  <c r="E63" i="60"/>
  <c r="G60" i="60"/>
  <c r="F60" i="60"/>
  <c r="E60" i="60"/>
  <c r="G59" i="60"/>
  <c r="F59" i="60"/>
  <c r="G56" i="60"/>
  <c r="F56" i="60"/>
  <c r="E56" i="60"/>
  <c r="G55" i="60"/>
  <c r="F55" i="60"/>
  <c r="E55" i="60"/>
  <c r="G54" i="60"/>
  <c r="F54" i="60"/>
  <c r="G51" i="60"/>
  <c r="F51" i="60"/>
  <c r="E51" i="60"/>
  <c r="G50" i="60"/>
  <c r="F50" i="60"/>
  <c r="E50" i="60"/>
  <c r="G49" i="60"/>
  <c r="F49" i="60"/>
  <c r="G46" i="60"/>
  <c r="F46" i="60"/>
  <c r="E46" i="60"/>
  <c r="G45" i="60"/>
  <c r="F45" i="60"/>
  <c r="E45" i="60"/>
  <c r="G44" i="60"/>
  <c r="F44" i="60"/>
  <c r="G41" i="60"/>
  <c r="F41" i="60"/>
  <c r="E41" i="60"/>
  <c r="G40" i="60"/>
  <c r="F40" i="60"/>
  <c r="E40" i="60"/>
  <c r="G39" i="60"/>
  <c r="F39" i="60"/>
  <c r="G36" i="60"/>
  <c r="F36" i="60"/>
  <c r="E36" i="60"/>
  <c r="G35" i="60"/>
  <c r="F35" i="60"/>
  <c r="E35" i="60"/>
  <c r="G34" i="60"/>
  <c r="F34" i="60"/>
  <c r="G31" i="60"/>
  <c r="F31" i="60"/>
  <c r="E31" i="60"/>
  <c r="G30" i="60"/>
  <c r="F30" i="60"/>
  <c r="G29" i="60"/>
  <c r="F29" i="60"/>
  <c r="E29" i="60"/>
  <c r="G28" i="60"/>
  <c r="F28" i="60"/>
  <c r="F27" i="60"/>
  <c r="E27" i="60"/>
  <c r="G24" i="60"/>
  <c r="F24" i="60"/>
  <c r="E24" i="60"/>
  <c r="G23" i="60"/>
  <c r="F23" i="60"/>
  <c r="G22" i="60"/>
  <c r="F22" i="60"/>
  <c r="E22" i="60"/>
  <c r="G21" i="60"/>
  <c r="F21" i="60"/>
  <c r="F20" i="60"/>
  <c r="E20" i="60"/>
  <c r="F96" i="59"/>
  <c r="G92" i="59"/>
  <c r="F92" i="59"/>
  <c r="E92" i="59"/>
  <c r="G91" i="59"/>
  <c r="F91" i="59"/>
  <c r="E91" i="59"/>
  <c r="G90" i="59"/>
  <c r="F90" i="59"/>
  <c r="E90" i="59"/>
  <c r="G89" i="59"/>
  <c r="F89" i="59"/>
  <c r="G86" i="59"/>
  <c r="F86" i="59"/>
  <c r="E86" i="59"/>
  <c r="G85" i="59"/>
  <c r="F85" i="59"/>
  <c r="E85" i="59"/>
  <c r="G84" i="59"/>
  <c r="F84" i="59"/>
  <c r="E84" i="59"/>
  <c r="G83" i="59"/>
  <c r="F83" i="59"/>
  <c r="G80" i="59"/>
  <c r="F80" i="59"/>
  <c r="E80" i="59"/>
  <c r="G79" i="59"/>
  <c r="F79" i="59"/>
  <c r="E79" i="59"/>
  <c r="G78" i="59"/>
  <c r="F78" i="59"/>
  <c r="E78" i="59"/>
  <c r="G77" i="59"/>
  <c r="F77" i="59"/>
  <c r="G74" i="59"/>
  <c r="F74" i="59"/>
  <c r="E74" i="59"/>
  <c r="G73" i="59"/>
  <c r="F73" i="59"/>
  <c r="E73" i="59"/>
  <c r="G72" i="59"/>
  <c r="F72" i="59"/>
  <c r="G71" i="59"/>
  <c r="F71" i="59"/>
  <c r="E71" i="59"/>
  <c r="G70" i="59"/>
  <c r="F70" i="59"/>
  <c r="E70" i="59"/>
  <c r="G66" i="59"/>
  <c r="F66" i="59"/>
  <c r="G65" i="59"/>
  <c r="F65" i="59"/>
  <c r="E65" i="59"/>
  <c r="G64" i="59"/>
  <c r="F64" i="59"/>
  <c r="E64" i="59"/>
  <c r="G63" i="59"/>
  <c r="F63" i="59"/>
  <c r="E63" i="59"/>
  <c r="G60" i="59"/>
  <c r="F60" i="59"/>
  <c r="G59" i="59"/>
  <c r="F59" i="59"/>
  <c r="G56" i="59"/>
  <c r="F56" i="59"/>
  <c r="E56" i="59"/>
  <c r="G55" i="59"/>
  <c r="F55" i="59"/>
  <c r="E55" i="59"/>
  <c r="G54" i="59"/>
  <c r="F54" i="59"/>
  <c r="G51" i="59"/>
  <c r="F51" i="59"/>
  <c r="E51" i="59"/>
  <c r="G50" i="59"/>
  <c r="F50" i="59"/>
  <c r="E50" i="59"/>
  <c r="G49" i="59"/>
  <c r="F49" i="59"/>
  <c r="G46" i="59"/>
  <c r="F46" i="59"/>
  <c r="G45" i="59"/>
  <c r="F45" i="59"/>
  <c r="E45" i="59"/>
  <c r="G44" i="59"/>
  <c r="F44" i="59"/>
  <c r="G41" i="59"/>
  <c r="F41" i="59"/>
  <c r="E41" i="59"/>
  <c r="G40" i="59"/>
  <c r="F40" i="59"/>
  <c r="G39" i="59"/>
  <c r="F39" i="59"/>
  <c r="G36" i="59"/>
  <c r="F36" i="59"/>
  <c r="E36" i="59"/>
  <c r="G35" i="59"/>
  <c r="F35" i="59"/>
  <c r="G34" i="59"/>
  <c r="F34" i="59"/>
  <c r="G31" i="59"/>
  <c r="F31" i="59"/>
  <c r="E31" i="59"/>
  <c r="G30" i="59"/>
  <c r="F30" i="59"/>
  <c r="G29" i="59"/>
  <c r="F29" i="59"/>
  <c r="E29" i="59"/>
  <c r="G28" i="59"/>
  <c r="F28" i="59"/>
  <c r="E28" i="59"/>
  <c r="F27" i="59"/>
  <c r="E27" i="59"/>
  <c r="G24" i="59"/>
  <c r="F24" i="59"/>
  <c r="E24" i="59"/>
  <c r="G23" i="59"/>
  <c r="F23" i="59"/>
  <c r="G22" i="59"/>
  <c r="F22" i="59"/>
  <c r="E22" i="59"/>
  <c r="G21" i="59"/>
  <c r="F21" i="59"/>
  <c r="E21" i="59"/>
  <c r="F20" i="59"/>
  <c r="E20" i="59"/>
  <c r="F96" i="58"/>
  <c r="G92" i="58"/>
  <c r="F92" i="58"/>
  <c r="E92" i="58"/>
  <c r="G91" i="58"/>
  <c r="F91" i="58"/>
  <c r="E91" i="58"/>
  <c r="G90" i="58"/>
  <c r="F90" i="58"/>
  <c r="E90" i="58"/>
  <c r="G89" i="58"/>
  <c r="F89" i="58"/>
  <c r="G86" i="58"/>
  <c r="F86" i="58"/>
  <c r="E86" i="58"/>
  <c r="G85" i="58"/>
  <c r="F85" i="58"/>
  <c r="E85" i="58"/>
  <c r="G84" i="58"/>
  <c r="F84" i="58"/>
  <c r="E84" i="58"/>
  <c r="G83" i="58"/>
  <c r="F83" i="58"/>
  <c r="G80" i="58"/>
  <c r="F80" i="58"/>
  <c r="E80" i="58"/>
  <c r="G79" i="58"/>
  <c r="F79" i="58"/>
  <c r="E79" i="58"/>
  <c r="G78" i="58"/>
  <c r="F78" i="58"/>
  <c r="E78" i="58"/>
  <c r="G77" i="58"/>
  <c r="F77" i="58"/>
  <c r="G74" i="58"/>
  <c r="F74" i="58"/>
  <c r="E74" i="58"/>
  <c r="G73" i="58"/>
  <c r="F73" i="58"/>
  <c r="G72" i="58"/>
  <c r="F72" i="58"/>
  <c r="G71" i="58"/>
  <c r="F71" i="58"/>
  <c r="E71" i="58"/>
  <c r="G70" i="58"/>
  <c r="F70" i="58"/>
  <c r="E70" i="58"/>
  <c r="G66" i="58"/>
  <c r="F66" i="58"/>
  <c r="G65" i="58"/>
  <c r="F65" i="58"/>
  <c r="E65" i="58"/>
  <c r="G64" i="58"/>
  <c r="F64" i="58"/>
  <c r="E64" i="58"/>
  <c r="G63" i="58"/>
  <c r="F63" i="58"/>
  <c r="E63" i="58"/>
  <c r="G60" i="58"/>
  <c r="F60" i="58"/>
  <c r="G59" i="58"/>
  <c r="F59" i="58"/>
  <c r="G56" i="58"/>
  <c r="F56" i="58"/>
  <c r="E56" i="58"/>
  <c r="G55" i="58"/>
  <c r="F55" i="58"/>
  <c r="G54" i="58"/>
  <c r="F54" i="58"/>
  <c r="G51" i="58"/>
  <c r="F51" i="58"/>
  <c r="E51" i="58"/>
  <c r="G50" i="58"/>
  <c r="F50" i="58"/>
  <c r="G49" i="58"/>
  <c r="F49" i="58"/>
  <c r="G46" i="58"/>
  <c r="F46" i="58"/>
  <c r="E46" i="58"/>
  <c r="G45" i="58"/>
  <c r="F45" i="58"/>
  <c r="E45" i="58"/>
  <c r="G44" i="58"/>
  <c r="F44" i="58"/>
  <c r="G41" i="58"/>
  <c r="F41" i="58"/>
  <c r="E41" i="58"/>
  <c r="G40" i="58"/>
  <c r="F40" i="58"/>
  <c r="G39" i="58"/>
  <c r="F39" i="58"/>
  <c r="G36" i="58"/>
  <c r="F36" i="58"/>
  <c r="E36" i="58"/>
  <c r="G35" i="58"/>
  <c r="F35" i="58"/>
  <c r="E35" i="58"/>
  <c r="G34" i="58"/>
  <c r="F34" i="58"/>
  <c r="G31" i="58"/>
  <c r="F31" i="58"/>
  <c r="E31" i="58"/>
  <c r="G30" i="58"/>
  <c r="F30" i="58"/>
  <c r="G29" i="58"/>
  <c r="F29" i="58"/>
  <c r="E29" i="58"/>
  <c r="G28" i="58"/>
  <c r="F28" i="58"/>
  <c r="G27" i="58"/>
  <c r="F27" i="58"/>
  <c r="E27" i="58"/>
  <c r="G24" i="58"/>
  <c r="F24" i="58"/>
  <c r="E24" i="58"/>
  <c r="G23" i="58"/>
  <c r="F23" i="58"/>
  <c r="G22" i="58"/>
  <c r="F22" i="58"/>
  <c r="E22" i="58"/>
  <c r="G21" i="58"/>
  <c r="F21" i="58"/>
  <c r="F20" i="58"/>
  <c r="E20" i="58"/>
  <c r="F96" i="57"/>
  <c r="G92" i="57"/>
  <c r="F92" i="57"/>
  <c r="E92" i="57"/>
  <c r="G91" i="57"/>
  <c r="F91" i="57"/>
  <c r="E91" i="57"/>
  <c r="G90" i="57"/>
  <c r="F90" i="57"/>
  <c r="E90" i="57"/>
  <c r="G89" i="57"/>
  <c r="F89" i="57"/>
  <c r="G86" i="57"/>
  <c r="F86" i="57"/>
  <c r="E86" i="57"/>
  <c r="G85" i="57"/>
  <c r="F85" i="57"/>
  <c r="E85" i="57"/>
  <c r="G84" i="57"/>
  <c r="F84" i="57"/>
  <c r="E84" i="57"/>
  <c r="G83" i="57"/>
  <c r="F83" i="57"/>
  <c r="G80" i="57"/>
  <c r="F80" i="57"/>
  <c r="E80" i="57"/>
  <c r="G79" i="57"/>
  <c r="F79" i="57"/>
  <c r="E79" i="57"/>
  <c r="G78" i="57"/>
  <c r="F78" i="57"/>
  <c r="E78" i="57"/>
  <c r="G77" i="57"/>
  <c r="F77" i="57"/>
  <c r="G74" i="57"/>
  <c r="F74" i="57"/>
  <c r="E74" i="57"/>
  <c r="G73" i="57"/>
  <c r="F73" i="57"/>
  <c r="G72" i="57"/>
  <c r="F72" i="57"/>
  <c r="G71" i="57"/>
  <c r="F71" i="57"/>
  <c r="E71" i="57"/>
  <c r="G70" i="57"/>
  <c r="F70" i="57"/>
  <c r="E70" i="57"/>
  <c r="G66" i="57"/>
  <c r="F66" i="57"/>
  <c r="G65" i="57"/>
  <c r="F65" i="57"/>
  <c r="E65" i="57"/>
  <c r="G64" i="57"/>
  <c r="F64" i="57"/>
  <c r="E64" i="57"/>
  <c r="G63" i="57"/>
  <c r="F63" i="57"/>
  <c r="E63" i="57"/>
  <c r="G60" i="57"/>
  <c r="F60" i="57"/>
  <c r="G59" i="57"/>
  <c r="F59" i="57"/>
  <c r="G56" i="57"/>
  <c r="F56" i="57"/>
  <c r="E56" i="57"/>
  <c r="G55" i="57"/>
  <c r="F55" i="57"/>
  <c r="G54" i="57"/>
  <c r="F54" i="57"/>
  <c r="G51" i="57"/>
  <c r="F51" i="57"/>
  <c r="E51" i="57"/>
  <c r="G50" i="57"/>
  <c r="F50" i="57"/>
  <c r="G49" i="57"/>
  <c r="F49" i="57"/>
  <c r="G46" i="57"/>
  <c r="F46" i="57"/>
  <c r="E46" i="57"/>
  <c r="G45" i="57"/>
  <c r="F45" i="57"/>
  <c r="G44" i="57"/>
  <c r="F44" i="57"/>
  <c r="G41" i="57"/>
  <c r="F41" i="57"/>
  <c r="E41" i="57"/>
  <c r="G40" i="57"/>
  <c r="F40" i="57"/>
  <c r="G39" i="57"/>
  <c r="F39" i="57"/>
  <c r="G36" i="57"/>
  <c r="F36" i="57"/>
  <c r="G35" i="57"/>
  <c r="F35" i="57"/>
  <c r="E35" i="57"/>
  <c r="G34" i="57"/>
  <c r="F34" i="57"/>
  <c r="G31" i="57"/>
  <c r="F31" i="57"/>
  <c r="E31" i="57"/>
  <c r="G30" i="57"/>
  <c r="F30" i="57"/>
  <c r="G29" i="57"/>
  <c r="F29" i="57"/>
  <c r="E29" i="57"/>
  <c r="G28" i="57"/>
  <c r="F28" i="57"/>
  <c r="G27" i="57"/>
  <c r="F27" i="57"/>
  <c r="E27" i="57"/>
  <c r="G24" i="57"/>
  <c r="F24" i="57"/>
  <c r="E24" i="57"/>
  <c r="G23" i="57"/>
  <c r="F23" i="57"/>
  <c r="G22" i="57"/>
  <c r="F22" i="57"/>
  <c r="E22" i="57"/>
  <c r="G21" i="57"/>
  <c r="F21" i="57"/>
  <c r="F20" i="57"/>
  <c r="E20" i="57"/>
  <c r="F96" i="56"/>
  <c r="G92" i="56"/>
  <c r="F92" i="56"/>
  <c r="E92" i="56"/>
  <c r="G91" i="56"/>
  <c r="F91" i="56"/>
  <c r="E91" i="56"/>
  <c r="G90" i="56"/>
  <c r="F90" i="56"/>
  <c r="E90" i="56"/>
  <c r="G89" i="56"/>
  <c r="F89" i="56"/>
  <c r="G86" i="56"/>
  <c r="F86" i="56"/>
  <c r="E86" i="56"/>
  <c r="G85" i="56"/>
  <c r="F85" i="56"/>
  <c r="E85" i="56"/>
  <c r="G84" i="56"/>
  <c r="F84" i="56"/>
  <c r="E84" i="56"/>
  <c r="G83" i="56"/>
  <c r="F83" i="56"/>
  <c r="G80" i="56"/>
  <c r="F80" i="56"/>
  <c r="G79" i="56"/>
  <c r="F79" i="56"/>
  <c r="E79" i="56"/>
  <c r="G78" i="56"/>
  <c r="F78" i="56"/>
  <c r="E78" i="56"/>
  <c r="G77" i="56"/>
  <c r="F77" i="56"/>
  <c r="G74" i="56"/>
  <c r="F74" i="56"/>
  <c r="E74" i="56"/>
  <c r="G73" i="56"/>
  <c r="F73" i="56"/>
  <c r="E73" i="56"/>
  <c r="G72" i="56"/>
  <c r="F72" i="56"/>
  <c r="G71" i="56"/>
  <c r="F71" i="56"/>
  <c r="E71" i="56"/>
  <c r="G70" i="56"/>
  <c r="F70" i="56"/>
  <c r="E70" i="56"/>
  <c r="G66" i="56"/>
  <c r="F66" i="56"/>
  <c r="G65" i="56"/>
  <c r="F65" i="56"/>
  <c r="E65" i="56"/>
  <c r="G64" i="56"/>
  <c r="F64" i="56"/>
  <c r="E64" i="56"/>
  <c r="G63" i="56"/>
  <c r="F63" i="56"/>
  <c r="E63" i="56"/>
  <c r="G60" i="56"/>
  <c r="F60" i="56"/>
  <c r="G59" i="56"/>
  <c r="F59" i="56"/>
  <c r="G56" i="56"/>
  <c r="F56" i="56"/>
  <c r="G55" i="56"/>
  <c r="F55" i="56"/>
  <c r="E55" i="56"/>
  <c r="G54" i="56"/>
  <c r="F54" i="56"/>
  <c r="G51" i="56"/>
  <c r="F51" i="56"/>
  <c r="G50" i="56"/>
  <c r="F50" i="56"/>
  <c r="E50" i="56"/>
  <c r="G49" i="56"/>
  <c r="F49" i="56"/>
  <c r="G46" i="56"/>
  <c r="F46" i="56"/>
  <c r="E46" i="56"/>
  <c r="G45" i="56"/>
  <c r="F45" i="56"/>
  <c r="E45" i="56"/>
  <c r="G44" i="56"/>
  <c r="F44" i="56"/>
  <c r="G41" i="56"/>
  <c r="F41" i="56"/>
  <c r="E41" i="56"/>
  <c r="G40" i="56"/>
  <c r="F40" i="56"/>
  <c r="G39" i="56"/>
  <c r="F39" i="56"/>
  <c r="G36" i="56"/>
  <c r="F36" i="56"/>
  <c r="E36" i="56"/>
  <c r="G35" i="56"/>
  <c r="F35" i="56"/>
  <c r="G34" i="56"/>
  <c r="F34" i="56"/>
  <c r="G31" i="56"/>
  <c r="F31" i="56"/>
  <c r="E31" i="56"/>
  <c r="G30" i="56"/>
  <c r="F30" i="56"/>
  <c r="G29" i="56"/>
  <c r="F29" i="56"/>
  <c r="E29" i="56"/>
  <c r="G28" i="56"/>
  <c r="F28" i="56"/>
  <c r="F27" i="56"/>
  <c r="E27" i="56"/>
  <c r="G24" i="56"/>
  <c r="F24" i="56"/>
  <c r="E24" i="56"/>
  <c r="G23" i="56"/>
  <c r="F23" i="56"/>
  <c r="G22" i="56"/>
  <c r="F22" i="56"/>
  <c r="E22" i="56"/>
  <c r="G21" i="56"/>
  <c r="F21" i="56"/>
  <c r="F20" i="56"/>
  <c r="E20" i="56"/>
  <c r="F96" i="55"/>
  <c r="G92" i="55"/>
  <c r="F92" i="55"/>
  <c r="E92" i="55"/>
  <c r="G91" i="55"/>
  <c r="F91" i="55"/>
  <c r="E91" i="55"/>
  <c r="G90" i="55"/>
  <c r="F90" i="55"/>
  <c r="E90" i="55"/>
  <c r="G89" i="55"/>
  <c r="F89" i="55"/>
  <c r="G86" i="55"/>
  <c r="F86" i="55"/>
  <c r="E86" i="55"/>
  <c r="G85" i="55"/>
  <c r="F85" i="55"/>
  <c r="G84" i="55"/>
  <c r="F84" i="55"/>
  <c r="E84" i="55"/>
  <c r="G83" i="55"/>
  <c r="F83" i="55"/>
  <c r="G80" i="55"/>
  <c r="F80" i="55"/>
  <c r="G79" i="55"/>
  <c r="F79" i="55"/>
  <c r="E79" i="55"/>
  <c r="G78" i="55"/>
  <c r="F78" i="55"/>
  <c r="E78" i="55"/>
  <c r="G77" i="55"/>
  <c r="F77" i="55"/>
  <c r="G74" i="55"/>
  <c r="F74" i="55"/>
  <c r="E74" i="55"/>
  <c r="G73" i="55"/>
  <c r="F73" i="55"/>
  <c r="G72" i="55"/>
  <c r="F72" i="55"/>
  <c r="G71" i="55"/>
  <c r="F71" i="55"/>
  <c r="E71" i="55"/>
  <c r="G70" i="55"/>
  <c r="F70" i="55"/>
  <c r="E70" i="55"/>
  <c r="G66" i="55"/>
  <c r="F66" i="55"/>
  <c r="G65" i="55"/>
  <c r="F65" i="55"/>
  <c r="E65" i="55"/>
  <c r="G64" i="55"/>
  <c r="F64" i="55"/>
  <c r="G63" i="55"/>
  <c r="F63" i="55"/>
  <c r="E63" i="55"/>
  <c r="G60" i="55"/>
  <c r="F60" i="55"/>
  <c r="G59" i="55"/>
  <c r="F59" i="55"/>
  <c r="G56" i="55"/>
  <c r="F56" i="55"/>
  <c r="E56" i="55"/>
  <c r="G55" i="55"/>
  <c r="F55" i="55"/>
  <c r="E55" i="55"/>
  <c r="G54" i="55"/>
  <c r="F54" i="55"/>
  <c r="G51" i="55"/>
  <c r="F51" i="55"/>
  <c r="G50" i="55"/>
  <c r="F50" i="55"/>
  <c r="E50" i="55"/>
  <c r="G49" i="55"/>
  <c r="F49" i="55"/>
  <c r="G46" i="55"/>
  <c r="F46" i="55"/>
  <c r="E46" i="55"/>
  <c r="G45" i="55"/>
  <c r="F45" i="55"/>
  <c r="E45" i="55"/>
  <c r="G44" i="55"/>
  <c r="F44" i="55"/>
  <c r="G41" i="55"/>
  <c r="F41" i="55"/>
  <c r="E41" i="55"/>
  <c r="G40" i="55"/>
  <c r="F40" i="55"/>
  <c r="G39" i="55"/>
  <c r="F39" i="55"/>
  <c r="G36" i="55"/>
  <c r="F36" i="55"/>
  <c r="E36" i="55"/>
  <c r="G35" i="55"/>
  <c r="F35" i="55"/>
  <c r="G34" i="55"/>
  <c r="F34" i="55"/>
  <c r="G31" i="55"/>
  <c r="F31" i="55"/>
  <c r="E31" i="55"/>
  <c r="G30" i="55"/>
  <c r="F30" i="55"/>
  <c r="G29" i="55"/>
  <c r="F29" i="55"/>
  <c r="E29" i="55"/>
  <c r="G28" i="55"/>
  <c r="F28" i="55"/>
  <c r="E28" i="55"/>
  <c r="F27" i="55"/>
  <c r="E27" i="55"/>
  <c r="G24" i="55"/>
  <c r="F24" i="55"/>
  <c r="E24" i="55"/>
  <c r="G23" i="55"/>
  <c r="F23" i="55"/>
  <c r="G22" i="55"/>
  <c r="F22" i="55"/>
  <c r="E22" i="55"/>
  <c r="G21" i="55"/>
  <c r="F21" i="55"/>
  <c r="E21" i="55"/>
  <c r="F20" i="55"/>
  <c r="E20" i="55"/>
  <c r="F96" i="54"/>
  <c r="G92" i="54"/>
  <c r="F92" i="54"/>
  <c r="E92" i="54"/>
  <c r="G91" i="54"/>
  <c r="F91" i="54"/>
  <c r="E91" i="54"/>
  <c r="G90" i="54"/>
  <c r="F90" i="54"/>
  <c r="G89" i="54"/>
  <c r="F89" i="54"/>
  <c r="E89" i="54"/>
  <c r="G86" i="54"/>
  <c r="F86" i="54"/>
  <c r="E86" i="54"/>
  <c r="G85" i="54"/>
  <c r="F85" i="54"/>
  <c r="E85" i="54"/>
  <c r="G84" i="54"/>
  <c r="F84" i="54"/>
  <c r="E84" i="54"/>
  <c r="G83" i="54"/>
  <c r="F83" i="54"/>
  <c r="G80" i="54"/>
  <c r="F80" i="54"/>
  <c r="E80" i="54"/>
  <c r="G79" i="54"/>
  <c r="F79" i="54"/>
  <c r="E79" i="54"/>
  <c r="G78" i="54"/>
  <c r="F78" i="54"/>
  <c r="G77" i="54"/>
  <c r="F77" i="54"/>
  <c r="G74" i="54"/>
  <c r="F74" i="54"/>
  <c r="E74" i="54"/>
  <c r="G73" i="54"/>
  <c r="F73" i="54"/>
  <c r="G72" i="54"/>
  <c r="F72" i="54"/>
  <c r="G71" i="54"/>
  <c r="F71" i="54"/>
  <c r="E71" i="54"/>
  <c r="G70" i="54"/>
  <c r="F70" i="54"/>
  <c r="E70" i="54"/>
  <c r="G66" i="54"/>
  <c r="F66" i="54"/>
  <c r="G65" i="54"/>
  <c r="F65" i="54"/>
  <c r="G64" i="54"/>
  <c r="F64" i="54"/>
  <c r="E64" i="54"/>
  <c r="G63" i="54"/>
  <c r="F63" i="54"/>
  <c r="E63" i="54"/>
  <c r="G60" i="54"/>
  <c r="F60" i="54"/>
  <c r="G59" i="54"/>
  <c r="F59" i="54"/>
  <c r="G56" i="54"/>
  <c r="F56" i="54"/>
  <c r="E56" i="54"/>
  <c r="G55" i="54"/>
  <c r="F55" i="54"/>
  <c r="E55" i="54"/>
  <c r="G54" i="54"/>
  <c r="F54" i="54"/>
  <c r="G51" i="54"/>
  <c r="F51" i="54"/>
  <c r="E51" i="54"/>
  <c r="G50" i="54"/>
  <c r="F50" i="54"/>
  <c r="E50" i="54"/>
  <c r="G49" i="54"/>
  <c r="F49" i="54"/>
  <c r="G46" i="54"/>
  <c r="F46" i="54"/>
  <c r="E46" i="54"/>
  <c r="G45" i="54"/>
  <c r="F45" i="54"/>
  <c r="G44" i="54"/>
  <c r="F44" i="54"/>
  <c r="G41" i="54"/>
  <c r="F41" i="54"/>
  <c r="G40" i="54"/>
  <c r="F40" i="54"/>
  <c r="E40" i="54"/>
  <c r="G39" i="54"/>
  <c r="F39" i="54"/>
  <c r="G36" i="54"/>
  <c r="F36" i="54"/>
  <c r="E36" i="54"/>
  <c r="G35" i="54"/>
  <c r="F35" i="54"/>
  <c r="E35" i="54"/>
  <c r="G34" i="54"/>
  <c r="F34" i="54"/>
  <c r="G31" i="54"/>
  <c r="F31" i="54"/>
  <c r="E31" i="54"/>
  <c r="G30" i="54"/>
  <c r="F30" i="54"/>
  <c r="G29" i="54"/>
  <c r="F29" i="54"/>
  <c r="E29" i="54"/>
  <c r="G28" i="54"/>
  <c r="F28" i="54"/>
  <c r="E28" i="54"/>
  <c r="F27" i="54"/>
  <c r="G24" i="54"/>
  <c r="F24" i="54"/>
  <c r="E24" i="54"/>
  <c r="G23" i="54"/>
  <c r="F23" i="54"/>
  <c r="E23" i="54"/>
  <c r="G22" i="54"/>
  <c r="F22" i="54"/>
  <c r="G21" i="54"/>
  <c r="F21" i="54"/>
  <c r="E21" i="54"/>
  <c r="F20" i="54"/>
  <c r="F96" i="53"/>
  <c r="G92" i="53"/>
  <c r="F92" i="53"/>
  <c r="E92" i="53"/>
  <c r="G91" i="53"/>
  <c r="F91" i="53"/>
  <c r="E91" i="53"/>
  <c r="G90" i="53"/>
  <c r="F90" i="53"/>
  <c r="G89" i="53"/>
  <c r="F89" i="53"/>
  <c r="E89" i="53"/>
  <c r="G86" i="53"/>
  <c r="F86" i="53"/>
  <c r="E86" i="53"/>
  <c r="G85" i="53"/>
  <c r="F85" i="53"/>
  <c r="E85" i="53"/>
  <c r="G84" i="53"/>
  <c r="F84" i="53"/>
  <c r="E84" i="53"/>
  <c r="G83" i="53"/>
  <c r="F83" i="53"/>
  <c r="G80" i="53"/>
  <c r="F80" i="53"/>
  <c r="E80" i="53"/>
  <c r="G79" i="53"/>
  <c r="F79" i="53"/>
  <c r="E79" i="53"/>
  <c r="G78" i="53"/>
  <c r="F78" i="53"/>
  <c r="E78" i="53"/>
  <c r="G77" i="53"/>
  <c r="F77" i="53"/>
  <c r="G74" i="53"/>
  <c r="F74" i="53"/>
  <c r="G73" i="53"/>
  <c r="F73" i="53"/>
  <c r="G72" i="53"/>
  <c r="F72" i="53"/>
  <c r="E72" i="53"/>
  <c r="G71" i="53"/>
  <c r="F71" i="53"/>
  <c r="E71" i="53"/>
  <c r="G70" i="53"/>
  <c r="F70" i="53"/>
  <c r="E70" i="53"/>
  <c r="G66" i="53"/>
  <c r="F66" i="53"/>
  <c r="G65" i="53"/>
  <c r="F65" i="53"/>
  <c r="G64" i="53"/>
  <c r="F64" i="53"/>
  <c r="E64" i="53"/>
  <c r="G63" i="53"/>
  <c r="F63" i="53"/>
  <c r="E63" i="53"/>
  <c r="G60" i="53"/>
  <c r="F60" i="53"/>
  <c r="G59" i="53"/>
  <c r="F59" i="53"/>
  <c r="G56" i="53"/>
  <c r="F56" i="53"/>
  <c r="E56" i="53"/>
  <c r="G55" i="53"/>
  <c r="F55" i="53"/>
  <c r="G54" i="53"/>
  <c r="F54" i="53"/>
  <c r="G51" i="53"/>
  <c r="F51" i="53"/>
  <c r="E51" i="53"/>
  <c r="G50" i="53"/>
  <c r="F50" i="53"/>
  <c r="G49" i="53"/>
  <c r="F49" i="53"/>
  <c r="G46" i="53"/>
  <c r="F46" i="53"/>
  <c r="E46" i="53"/>
  <c r="G45" i="53"/>
  <c r="F45" i="53"/>
  <c r="G44" i="53"/>
  <c r="F44" i="53"/>
  <c r="E44" i="53"/>
  <c r="G41" i="53"/>
  <c r="F41" i="53"/>
  <c r="E41" i="53"/>
  <c r="G40" i="53"/>
  <c r="F40" i="53"/>
  <c r="G39" i="53"/>
  <c r="F39" i="53"/>
  <c r="G36" i="53"/>
  <c r="F36" i="53"/>
  <c r="E36" i="53"/>
  <c r="G35" i="53"/>
  <c r="F35" i="53"/>
  <c r="G34" i="53"/>
  <c r="F34" i="53"/>
  <c r="G31" i="53"/>
  <c r="F31" i="53"/>
  <c r="E31" i="53"/>
  <c r="G30" i="53"/>
  <c r="F30" i="53"/>
  <c r="E30" i="53"/>
  <c r="G29" i="53"/>
  <c r="F29" i="53"/>
  <c r="G28" i="53"/>
  <c r="F28" i="53"/>
  <c r="E28" i="53"/>
  <c r="F27" i="53"/>
  <c r="G24" i="53"/>
  <c r="F24" i="53"/>
  <c r="E24" i="53"/>
  <c r="G23" i="53"/>
  <c r="F23" i="53"/>
  <c r="E23" i="53"/>
  <c r="G22" i="53"/>
  <c r="F22" i="53"/>
  <c r="G21" i="53"/>
  <c r="F21" i="53"/>
  <c r="E21" i="53"/>
  <c r="F20" i="53"/>
  <c r="F96" i="52"/>
  <c r="G92" i="52"/>
  <c r="F92" i="52"/>
  <c r="E92" i="52"/>
  <c r="G91" i="52"/>
  <c r="F91" i="52"/>
  <c r="E91" i="52"/>
  <c r="G90" i="52"/>
  <c r="F90" i="52"/>
  <c r="G89" i="52"/>
  <c r="F89" i="52"/>
  <c r="E89" i="52"/>
  <c r="G86" i="52"/>
  <c r="F86" i="52"/>
  <c r="E86" i="52"/>
  <c r="G85" i="52"/>
  <c r="F85" i="52"/>
  <c r="E85" i="52"/>
  <c r="G84" i="52"/>
  <c r="F84" i="52"/>
  <c r="G83" i="52"/>
  <c r="F83" i="52"/>
  <c r="G80" i="52"/>
  <c r="F80" i="52"/>
  <c r="E80" i="52"/>
  <c r="G79" i="52"/>
  <c r="F79" i="52"/>
  <c r="E79" i="52"/>
  <c r="G78" i="52"/>
  <c r="F78" i="52"/>
  <c r="G77" i="52"/>
  <c r="F77" i="52"/>
  <c r="E77" i="52"/>
  <c r="G74" i="52"/>
  <c r="F74" i="52"/>
  <c r="G73" i="52"/>
  <c r="F73" i="52"/>
  <c r="E73" i="52"/>
  <c r="G72" i="52"/>
  <c r="F72" i="52"/>
  <c r="E72" i="52"/>
  <c r="G71" i="52"/>
  <c r="F71" i="52"/>
  <c r="E71" i="52"/>
  <c r="G70" i="52"/>
  <c r="F70" i="52"/>
  <c r="G66" i="52"/>
  <c r="F66" i="52"/>
  <c r="E66" i="52"/>
  <c r="G65" i="52"/>
  <c r="F65" i="52"/>
  <c r="E65" i="52"/>
  <c r="G64" i="52"/>
  <c r="F64" i="52"/>
  <c r="G63" i="52"/>
  <c r="F63" i="52"/>
  <c r="G60" i="52"/>
  <c r="F60" i="52"/>
  <c r="G59" i="52"/>
  <c r="F59" i="52"/>
  <c r="G56" i="52"/>
  <c r="F56" i="52"/>
  <c r="E56" i="52"/>
  <c r="G55" i="52"/>
  <c r="F55" i="52"/>
  <c r="G54" i="52"/>
  <c r="F54" i="52"/>
  <c r="E54" i="52"/>
  <c r="G51" i="52"/>
  <c r="F51" i="52"/>
  <c r="E51" i="52"/>
  <c r="G50" i="52"/>
  <c r="F50" i="52"/>
  <c r="G49" i="52"/>
  <c r="F49" i="52"/>
  <c r="E49" i="52"/>
  <c r="G46" i="52"/>
  <c r="F46" i="52"/>
  <c r="G45" i="52"/>
  <c r="F45" i="52"/>
  <c r="G44" i="52"/>
  <c r="F44" i="52"/>
  <c r="E44" i="52"/>
  <c r="G41" i="52"/>
  <c r="F41" i="52"/>
  <c r="E41" i="52"/>
  <c r="G40" i="52"/>
  <c r="F40" i="52"/>
  <c r="G39" i="52"/>
  <c r="F39" i="52"/>
  <c r="G36" i="52"/>
  <c r="F36" i="52"/>
  <c r="E36" i="52"/>
  <c r="G35" i="52"/>
  <c r="F35" i="52"/>
  <c r="E35" i="52"/>
  <c r="G34" i="52"/>
  <c r="F34" i="52"/>
  <c r="G31" i="52"/>
  <c r="F31" i="52"/>
  <c r="E31" i="52"/>
  <c r="G30" i="52"/>
  <c r="F30" i="52"/>
  <c r="E30" i="52"/>
  <c r="G29" i="52"/>
  <c r="F29" i="52"/>
  <c r="E29" i="52"/>
  <c r="G28" i="52"/>
  <c r="F28" i="52"/>
  <c r="G27" i="52"/>
  <c r="F27" i="52"/>
  <c r="G24" i="52"/>
  <c r="F24" i="52"/>
  <c r="E24" i="52"/>
  <c r="G23" i="52"/>
  <c r="F23" i="52"/>
  <c r="E23" i="52"/>
  <c r="G22" i="52"/>
  <c r="F22" i="52"/>
  <c r="E22" i="52"/>
  <c r="G21" i="52"/>
  <c r="F21" i="52"/>
  <c r="E21" i="52"/>
  <c r="F20" i="52"/>
  <c r="F96" i="51"/>
  <c r="G92" i="51"/>
  <c r="F92" i="51"/>
  <c r="E92" i="51"/>
  <c r="G91" i="51"/>
  <c r="F91" i="51"/>
  <c r="E91" i="51"/>
  <c r="G90" i="51"/>
  <c r="F90" i="51"/>
  <c r="G89" i="51"/>
  <c r="F89" i="51"/>
  <c r="E89" i="51"/>
  <c r="G86" i="51"/>
  <c r="F86" i="51"/>
  <c r="G85" i="51"/>
  <c r="F85" i="51"/>
  <c r="E85" i="51"/>
  <c r="G84" i="51"/>
  <c r="F84" i="51"/>
  <c r="E84" i="51"/>
  <c r="G83" i="51"/>
  <c r="F83" i="51"/>
  <c r="G80" i="51"/>
  <c r="F80" i="51"/>
  <c r="E80" i="51"/>
  <c r="G79" i="51"/>
  <c r="F79" i="51"/>
  <c r="E79" i="51"/>
  <c r="G78" i="51"/>
  <c r="F78" i="51"/>
  <c r="G77" i="51"/>
  <c r="F77" i="51"/>
  <c r="E77" i="51"/>
  <c r="G74" i="51"/>
  <c r="F74" i="51"/>
  <c r="E74" i="51"/>
  <c r="G73" i="51"/>
  <c r="F73" i="51"/>
  <c r="E73" i="51"/>
  <c r="G72" i="51"/>
  <c r="F72" i="51"/>
  <c r="G71" i="51"/>
  <c r="F71" i="51"/>
  <c r="E71" i="51"/>
  <c r="G70" i="51"/>
  <c r="F70" i="51"/>
  <c r="G66" i="51"/>
  <c r="F66" i="51"/>
  <c r="G65" i="51"/>
  <c r="F65" i="51"/>
  <c r="E65" i="51"/>
  <c r="G64" i="51"/>
  <c r="F64" i="51"/>
  <c r="E64" i="51"/>
  <c r="G63" i="51"/>
  <c r="F63" i="51"/>
  <c r="G60" i="51"/>
  <c r="F60" i="51"/>
  <c r="G59" i="51"/>
  <c r="F59" i="51"/>
  <c r="E59" i="51"/>
  <c r="G56" i="51"/>
  <c r="F56" i="51"/>
  <c r="E56" i="51"/>
  <c r="G55" i="51"/>
  <c r="F55" i="51"/>
  <c r="G54" i="51"/>
  <c r="F54" i="51"/>
  <c r="G51" i="51"/>
  <c r="F51" i="51"/>
  <c r="E51" i="51"/>
  <c r="G50" i="51"/>
  <c r="F50" i="51"/>
  <c r="E50" i="51"/>
  <c r="G49" i="51"/>
  <c r="F49" i="51"/>
  <c r="G46" i="51"/>
  <c r="F46" i="51"/>
  <c r="G45" i="51"/>
  <c r="F45" i="51"/>
  <c r="E45" i="51"/>
  <c r="G44" i="51"/>
  <c r="F44" i="51"/>
  <c r="E44" i="51"/>
  <c r="G41" i="51"/>
  <c r="F41" i="51"/>
  <c r="E41" i="51"/>
  <c r="G40" i="51"/>
  <c r="F40" i="51"/>
  <c r="G39" i="51"/>
  <c r="F39" i="51"/>
  <c r="E39" i="51"/>
  <c r="G36" i="51"/>
  <c r="F36" i="51"/>
  <c r="G35" i="51"/>
  <c r="F35" i="51"/>
  <c r="G34" i="51"/>
  <c r="F34" i="51"/>
  <c r="E34" i="51"/>
  <c r="G31" i="51"/>
  <c r="F31" i="51"/>
  <c r="G30" i="51"/>
  <c r="F30" i="51"/>
  <c r="E30" i="51"/>
  <c r="G29" i="51"/>
  <c r="F29" i="51"/>
  <c r="G28" i="51"/>
  <c r="F28" i="51"/>
  <c r="E28" i="51"/>
  <c r="F27" i="51"/>
  <c r="E27" i="51"/>
  <c r="G24" i="51"/>
  <c r="F24" i="51"/>
  <c r="G23" i="51"/>
  <c r="F23" i="51"/>
  <c r="E23" i="51"/>
  <c r="G22" i="51"/>
  <c r="F22" i="51"/>
  <c r="G21" i="51"/>
  <c r="F21" i="51"/>
  <c r="E21" i="51"/>
  <c r="F20" i="51"/>
  <c r="E20" i="51"/>
  <c r="F96" i="50"/>
  <c r="G92" i="50"/>
  <c r="F92" i="50"/>
  <c r="G91" i="50"/>
  <c r="F91" i="50"/>
  <c r="E91" i="50"/>
  <c r="G90" i="50"/>
  <c r="F90" i="50"/>
  <c r="E90" i="50"/>
  <c r="G89" i="50"/>
  <c r="F89" i="50"/>
  <c r="G86" i="50"/>
  <c r="F86" i="50"/>
  <c r="G85" i="50"/>
  <c r="F85" i="50"/>
  <c r="E85" i="50"/>
  <c r="G84" i="50"/>
  <c r="F84" i="50"/>
  <c r="E84" i="50"/>
  <c r="G83" i="50"/>
  <c r="F83" i="50"/>
  <c r="G80" i="50"/>
  <c r="F80" i="50"/>
  <c r="E80" i="50"/>
  <c r="G79" i="50"/>
  <c r="F79" i="50"/>
  <c r="E79" i="50"/>
  <c r="G78" i="50"/>
  <c r="F78" i="50"/>
  <c r="E78" i="50"/>
  <c r="G77" i="50"/>
  <c r="F77" i="50"/>
  <c r="G74" i="50"/>
  <c r="F74" i="50"/>
  <c r="G73" i="50"/>
  <c r="F73" i="50"/>
  <c r="E73" i="50"/>
  <c r="G72" i="50"/>
  <c r="F72" i="50"/>
  <c r="E72" i="50"/>
  <c r="G71" i="50"/>
  <c r="F71" i="50"/>
  <c r="E71" i="50"/>
  <c r="G70" i="50"/>
  <c r="F70" i="50"/>
  <c r="G66" i="50"/>
  <c r="F66" i="50"/>
  <c r="E66" i="50"/>
  <c r="G65" i="50"/>
  <c r="F65" i="50"/>
  <c r="G64" i="50"/>
  <c r="F64" i="50"/>
  <c r="E64" i="50"/>
  <c r="G63" i="50"/>
  <c r="F63" i="50"/>
  <c r="G60" i="50"/>
  <c r="F60" i="50"/>
  <c r="G59" i="50"/>
  <c r="F59" i="50"/>
  <c r="G56" i="50"/>
  <c r="F56" i="50"/>
  <c r="E56" i="50"/>
  <c r="G55" i="50"/>
  <c r="F55" i="50"/>
  <c r="G54" i="50"/>
  <c r="F54" i="50"/>
  <c r="G51" i="50"/>
  <c r="F51" i="50"/>
  <c r="E51" i="50"/>
  <c r="G50" i="50"/>
  <c r="F50" i="50"/>
  <c r="G49" i="50"/>
  <c r="F49" i="50"/>
  <c r="E49" i="50"/>
  <c r="G46" i="50"/>
  <c r="F46" i="50"/>
  <c r="E46" i="50"/>
  <c r="G45" i="50"/>
  <c r="F45" i="50"/>
  <c r="G44" i="50"/>
  <c r="F44" i="50"/>
  <c r="E44" i="50"/>
  <c r="G41" i="50"/>
  <c r="F41" i="50"/>
  <c r="E41" i="50"/>
  <c r="G40" i="50"/>
  <c r="F40" i="50"/>
  <c r="G39" i="50"/>
  <c r="F39" i="50"/>
  <c r="E39" i="50"/>
  <c r="G36" i="50"/>
  <c r="F36" i="50"/>
  <c r="E36" i="50"/>
  <c r="G35" i="50"/>
  <c r="F35" i="50"/>
  <c r="G34" i="50"/>
  <c r="F34" i="50"/>
  <c r="G31" i="50"/>
  <c r="F31" i="50"/>
  <c r="G30" i="50"/>
  <c r="F30" i="50"/>
  <c r="G29" i="50"/>
  <c r="F29" i="50"/>
  <c r="E29" i="50"/>
  <c r="G28" i="50"/>
  <c r="F28" i="50"/>
  <c r="E28" i="50"/>
  <c r="F27" i="50"/>
  <c r="G24" i="50"/>
  <c r="F24" i="50"/>
  <c r="E24" i="50"/>
  <c r="G23" i="50"/>
  <c r="F23" i="50"/>
  <c r="E23" i="50"/>
  <c r="G22" i="50"/>
  <c r="F22" i="50"/>
  <c r="G21" i="50"/>
  <c r="F21" i="50"/>
  <c r="E21" i="50"/>
  <c r="F20" i="50"/>
  <c r="F96" i="49"/>
  <c r="G92" i="49"/>
  <c r="F92" i="49"/>
  <c r="E92" i="49"/>
  <c r="G91" i="49"/>
  <c r="F91" i="49"/>
  <c r="E91" i="49"/>
  <c r="G90" i="49"/>
  <c r="F90" i="49"/>
  <c r="G89" i="49"/>
  <c r="F89" i="49"/>
  <c r="E89" i="49"/>
  <c r="G86" i="49"/>
  <c r="F86" i="49"/>
  <c r="E86" i="49"/>
  <c r="G85" i="49"/>
  <c r="F85" i="49"/>
  <c r="E85" i="49"/>
  <c r="G84" i="49"/>
  <c r="F84" i="49"/>
  <c r="E84" i="49"/>
  <c r="G83" i="49"/>
  <c r="F83" i="49"/>
  <c r="G80" i="49"/>
  <c r="F80" i="49"/>
  <c r="E80" i="49"/>
  <c r="G79" i="49"/>
  <c r="F79" i="49"/>
  <c r="E79" i="49"/>
  <c r="G78" i="49"/>
  <c r="F78" i="49"/>
  <c r="E78" i="49"/>
  <c r="G77" i="49"/>
  <c r="F77" i="49"/>
  <c r="G74" i="49"/>
  <c r="F74" i="49"/>
  <c r="G73" i="49"/>
  <c r="F73" i="49"/>
  <c r="G72" i="49"/>
  <c r="F72" i="49"/>
  <c r="E72" i="49"/>
  <c r="G71" i="49"/>
  <c r="F71" i="49"/>
  <c r="E71" i="49"/>
  <c r="G70" i="49"/>
  <c r="F70" i="49"/>
  <c r="E70" i="49"/>
  <c r="G66" i="49"/>
  <c r="F66" i="49"/>
  <c r="G65" i="49"/>
  <c r="F65" i="49"/>
  <c r="G64" i="49"/>
  <c r="F64" i="49"/>
  <c r="E64" i="49"/>
  <c r="G63" i="49"/>
  <c r="F63" i="49"/>
  <c r="E63" i="49"/>
  <c r="G60" i="49"/>
  <c r="F60" i="49"/>
  <c r="G59" i="49"/>
  <c r="F59" i="49"/>
  <c r="G56" i="49"/>
  <c r="F56" i="49"/>
  <c r="E56" i="49"/>
  <c r="G55" i="49"/>
  <c r="F55" i="49"/>
  <c r="G54" i="49"/>
  <c r="F54" i="49"/>
  <c r="E54" i="49"/>
  <c r="G51" i="49"/>
  <c r="F51" i="49"/>
  <c r="E51" i="49"/>
  <c r="G50" i="49"/>
  <c r="F50" i="49"/>
  <c r="G49" i="49"/>
  <c r="F49" i="49"/>
  <c r="G46" i="49"/>
  <c r="F46" i="49"/>
  <c r="E46" i="49"/>
  <c r="G45" i="49"/>
  <c r="F45" i="49"/>
  <c r="G44" i="49"/>
  <c r="F44" i="49"/>
  <c r="G41" i="49"/>
  <c r="F41" i="49"/>
  <c r="E41" i="49"/>
  <c r="G40" i="49"/>
  <c r="F40" i="49"/>
  <c r="G39" i="49"/>
  <c r="F39" i="49"/>
  <c r="E39" i="49"/>
  <c r="G36" i="49"/>
  <c r="F36" i="49"/>
  <c r="E36" i="49"/>
  <c r="G35" i="49"/>
  <c r="F35" i="49"/>
  <c r="G34" i="49"/>
  <c r="F34" i="49"/>
  <c r="G31" i="49"/>
  <c r="F31" i="49"/>
  <c r="G30" i="49"/>
  <c r="F30" i="49"/>
  <c r="E30" i="49"/>
  <c r="G29" i="49"/>
  <c r="F29" i="49"/>
  <c r="G28" i="49"/>
  <c r="F28" i="49"/>
  <c r="E28" i="49"/>
  <c r="F27" i="49"/>
  <c r="G24" i="49"/>
  <c r="F24" i="49"/>
  <c r="E24" i="49"/>
  <c r="G23" i="49"/>
  <c r="F23" i="49"/>
  <c r="G22" i="49"/>
  <c r="F22" i="49"/>
  <c r="E22" i="49"/>
  <c r="G21" i="49"/>
  <c r="F21" i="49"/>
  <c r="E21" i="49"/>
  <c r="F20" i="49"/>
  <c r="F96" i="48"/>
  <c r="G92" i="48"/>
  <c r="F92" i="48"/>
  <c r="G91" i="48"/>
  <c r="F91" i="48"/>
  <c r="E91" i="48"/>
  <c r="G90" i="48"/>
  <c r="F90" i="48"/>
  <c r="G89" i="48"/>
  <c r="F89" i="48"/>
  <c r="E89" i="48"/>
  <c r="G86" i="48"/>
  <c r="F86" i="48"/>
  <c r="E86" i="48"/>
  <c r="G85" i="48"/>
  <c r="F85" i="48"/>
  <c r="E85" i="48"/>
  <c r="G84" i="48"/>
  <c r="F84" i="48"/>
  <c r="G83" i="48"/>
  <c r="F83" i="48"/>
  <c r="G80" i="48"/>
  <c r="F80" i="48"/>
  <c r="E80" i="48"/>
  <c r="G79" i="48"/>
  <c r="F79" i="48"/>
  <c r="E79" i="48"/>
  <c r="G78" i="48"/>
  <c r="F78" i="48"/>
  <c r="E78" i="48"/>
  <c r="G77" i="48"/>
  <c r="F77" i="48"/>
  <c r="G74" i="48"/>
  <c r="F74" i="48"/>
  <c r="G73" i="48"/>
  <c r="F73" i="48"/>
  <c r="G72" i="48"/>
  <c r="F72" i="48"/>
  <c r="E72" i="48"/>
  <c r="G71" i="48"/>
  <c r="F71" i="48"/>
  <c r="E71" i="48"/>
  <c r="G70" i="48"/>
  <c r="F70" i="48"/>
  <c r="E70" i="48"/>
  <c r="G66" i="48"/>
  <c r="F66" i="48"/>
  <c r="G65" i="48"/>
  <c r="F65" i="48"/>
  <c r="E65" i="48"/>
  <c r="G64" i="48"/>
  <c r="F64" i="48"/>
  <c r="E64" i="48"/>
  <c r="G63" i="48"/>
  <c r="F63" i="48"/>
  <c r="G60" i="48"/>
  <c r="F60" i="48"/>
  <c r="G59" i="48"/>
  <c r="F59" i="48"/>
  <c r="E59" i="48"/>
  <c r="G56" i="48"/>
  <c r="F56" i="48"/>
  <c r="E56" i="48"/>
  <c r="G55" i="48"/>
  <c r="F55" i="48"/>
  <c r="G54" i="48"/>
  <c r="F54" i="48"/>
  <c r="G51" i="48"/>
  <c r="F51" i="48"/>
  <c r="G50" i="48"/>
  <c r="F50" i="48"/>
  <c r="G49" i="48"/>
  <c r="F49" i="48"/>
  <c r="E49" i="48"/>
  <c r="G46" i="48"/>
  <c r="F46" i="48"/>
  <c r="E46" i="48"/>
  <c r="G45" i="48"/>
  <c r="F45" i="48"/>
  <c r="G44" i="48"/>
  <c r="F44" i="48"/>
  <c r="E44" i="48"/>
  <c r="G41" i="48"/>
  <c r="F41" i="48"/>
  <c r="E41" i="48"/>
  <c r="G40" i="48"/>
  <c r="F40" i="48"/>
  <c r="G39" i="48"/>
  <c r="F39" i="48"/>
  <c r="G36" i="48"/>
  <c r="F36" i="48"/>
  <c r="E36" i="48"/>
  <c r="G35" i="48"/>
  <c r="F35" i="48"/>
  <c r="G34" i="48"/>
  <c r="F34" i="48"/>
  <c r="E34" i="48"/>
  <c r="G31" i="48"/>
  <c r="F31" i="48"/>
  <c r="G30" i="48"/>
  <c r="F30" i="48"/>
  <c r="E30" i="48"/>
  <c r="G29" i="48"/>
  <c r="F29" i="48"/>
  <c r="G28" i="48"/>
  <c r="F28" i="48"/>
  <c r="E28" i="48"/>
  <c r="F27" i="48"/>
  <c r="E27" i="48"/>
  <c r="G24" i="48"/>
  <c r="F24" i="48"/>
  <c r="E24" i="48"/>
  <c r="G23" i="48"/>
  <c r="F23" i="48"/>
  <c r="E23" i="48"/>
  <c r="G22" i="48"/>
  <c r="F22" i="48"/>
  <c r="G21" i="48"/>
  <c r="F21" i="48"/>
  <c r="E21" i="48"/>
  <c r="F20" i="48"/>
  <c r="E20" i="48"/>
  <c r="F96" i="47"/>
  <c r="G92" i="47"/>
  <c r="F92" i="47"/>
  <c r="E92" i="47"/>
  <c r="G91" i="47"/>
  <c r="F91" i="47"/>
  <c r="E91" i="47"/>
  <c r="G90" i="47"/>
  <c r="F90" i="47"/>
  <c r="G89" i="47"/>
  <c r="F89" i="47"/>
  <c r="E89" i="47"/>
  <c r="G86" i="47"/>
  <c r="F86" i="47"/>
  <c r="E86" i="47"/>
  <c r="G85" i="47"/>
  <c r="F85" i="47"/>
  <c r="E85" i="47"/>
  <c r="G84" i="47"/>
  <c r="F84" i="47"/>
  <c r="E84" i="47"/>
  <c r="G83" i="47"/>
  <c r="F83" i="47"/>
  <c r="G80" i="47"/>
  <c r="F80" i="47"/>
  <c r="E80" i="47"/>
  <c r="G79" i="47"/>
  <c r="F79" i="47"/>
  <c r="E79" i="47"/>
  <c r="G78" i="47"/>
  <c r="F78" i="47"/>
  <c r="E78" i="47"/>
  <c r="G77" i="47"/>
  <c r="F77" i="47"/>
  <c r="G74" i="47"/>
  <c r="F74" i="47"/>
  <c r="E74" i="47"/>
  <c r="G73" i="47"/>
  <c r="F73" i="47"/>
  <c r="G72" i="47"/>
  <c r="F72" i="47"/>
  <c r="E72" i="47"/>
  <c r="G71" i="47"/>
  <c r="F71" i="47"/>
  <c r="E71" i="47"/>
  <c r="G70" i="47"/>
  <c r="F70" i="47"/>
  <c r="E70" i="47"/>
  <c r="G66" i="47"/>
  <c r="F66" i="47"/>
  <c r="G65" i="47"/>
  <c r="F65" i="47"/>
  <c r="E65" i="47"/>
  <c r="G64" i="47"/>
  <c r="F64" i="47"/>
  <c r="G63" i="47"/>
  <c r="F63" i="47"/>
  <c r="E63" i="47"/>
  <c r="G60" i="47"/>
  <c r="F60" i="47"/>
  <c r="E60" i="47"/>
  <c r="G59" i="47"/>
  <c r="F59" i="47"/>
  <c r="G56" i="47"/>
  <c r="F56" i="47"/>
  <c r="E56" i="47"/>
  <c r="G55" i="47"/>
  <c r="F55" i="47"/>
  <c r="G54" i="47"/>
  <c r="F54" i="47"/>
  <c r="G51" i="47"/>
  <c r="F51" i="47"/>
  <c r="E51" i="47"/>
  <c r="G50" i="47"/>
  <c r="F50" i="47"/>
  <c r="G49" i="47"/>
  <c r="F49" i="47"/>
  <c r="G46" i="47"/>
  <c r="F46" i="47"/>
  <c r="G45" i="47"/>
  <c r="F45" i="47"/>
  <c r="G44" i="47"/>
  <c r="F44" i="47"/>
  <c r="E44" i="47"/>
  <c r="G41" i="47"/>
  <c r="F41" i="47"/>
  <c r="E41" i="47"/>
  <c r="G40" i="47"/>
  <c r="F40" i="47"/>
  <c r="G39" i="47"/>
  <c r="F39" i="47"/>
  <c r="E39" i="47"/>
  <c r="G36" i="47"/>
  <c r="F36" i="47"/>
  <c r="E36" i="47"/>
  <c r="G35" i="47"/>
  <c r="F35" i="47"/>
  <c r="G34" i="47"/>
  <c r="F34" i="47"/>
  <c r="G31" i="47"/>
  <c r="F31" i="47"/>
  <c r="G30" i="47"/>
  <c r="F30" i="47"/>
  <c r="G29" i="47"/>
  <c r="F29" i="47"/>
  <c r="E29" i="47"/>
  <c r="G28" i="47"/>
  <c r="F28" i="47"/>
  <c r="G27" i="47"/>
  <c r="F27" i="47"/>
  <c r="E27" i="47"/>
  <c r="G24" i="47"/>
  <c r="F24" i="47"/>
  <c r="E24" i="47"/>
  <c r="G23" i="47"/>
  <c r="F23" i="47"/>
  <c r="G22" i="47"/>
  <c r="F22" i="47"/>
  <c r="E22" i="47"/>
  <c r="G21" i="47"/>
  <c r="F21" i="47"/>
  <c r="F20" i="47"/>
  <c r="E20" i="47"/>
  <c r="F96" i="46"/>
  <c r="G92" i="46"/>
  <c r="F92" i="46"/>
  <c r="E92" i="46"/>
  <c r="G91" i="46"/>
  <c r="F91" i="46"/>
  <c r="E91" i="46"/>
  <c r="G90" i="46"/>
  <c r="F90" i="46"/>
  <c r="G89" i="46"/>
  <c r="F89" i="46"/>
  <c r="G86" i="46"/>
  <c r="F86" i="46"/>
  <c r="E86" i="46"/>
  <c r="G85" i="46"/>
  <c r="F85" i="46"/>
  <c r="G84" i="46"/>
  <c r="F84" i="46"/>
  <c r="E84" i="46"/>
  <c r="G83" i="46"/>
  <c r="F83" i="46"/>
  <c r="G80" i="46"/>
  <c r="F80" i="46"/>
  <c r="E80" i="46"/>
  <c r="G79" i="46"/>
  <c r="F79" i="46"/>
  <c r="E79" i="46"/>
  <c r="G78" i="46"/>
  <c r="F78" i="46"/>
  <c r="E78" i="46"/>
  <c r="G77" i="46"/>
  <c r="F77" i="46"/>
  <c r="G74" i="46"/>
  <c r="F74" i="46"/>
  <c r="E74" i="46"/>
  <c r="G73" i="46"/>
  <c r="F73" i="46"/>
  <c r="E73" i="46"/>
  <c r="G72" i="46"/>
  <c r="F72" i="46"/>
  <c r="E72" i="46"/>
  <c r="G71" i="46"/>
  <c r="F71" i="46"/>
  <c r="E71" i="46"/>
  <c r="G70" i="46"/>
  <c r="F70" i="46"/>
  <c r="G66" i="46"/>
  <c r="F66" i="46"/>
  <c r="G65" i="46"/>
  <c r="F65" i="46"/>
  <c r="E65" i="46"/>
  <c r="G64" i="46"/>
  <c r="F64" i="46"/>
  <c r="E64" i="46"/>
  <c r="G63" i="46"/>
  <c r="F63" i="46"/>
  <c r="G60" i="46"/>
  <c r="F60" i="46"/>
  <c r="G59" i="46"/>
  <c r="F59" i="46"/>
  <c r="G56" i="46"/>
  <c r="F56" i="46"/>
  <c r="E56" i="46"/>
  <c r="G55" i="46"/>
  <c r="F55" i="46"/>
  <c r="G54" i="46"/>
  <c r="F54" i="46"/>
  <c r="G51" i="46"/>
  <c r="F51" i="46"/>
  <c r="E51" i="46"/>
  <c r="G50" i="46"/>
  <c r="F50" i="46"/>
  <c r="G49" i="46"/>
  <c r="F49" i="46"/>
  <c r="G46" i="46"/>
  <c r="F46" i="46"/>
  <c r="G45" i="46"/>
  <c r="F45" i="46"/>
  <c r="E45" i="46"/>
  <c r="G44" i="46"/>
  <c r="F44" i="46"/>
  <c r="G41" i="46"/>
  <c r="F41" i="46"/>
  <c r="E41" i="46"/>
  <c r="G40" i="46"/>
  <c r="F40" i="46"/>
  <c r="G39" i="46"/>
  <c r="F39" i="46"/>
  <c r="G36" i="46"/>
  <c r="F36" i="46"/>
  <c r="E36" i="46"/>
  <c r="G35" i="46"/>
  <c r="F35" i="46"/>
  <c r="G34" i="46"/>
  <c r="F34" i="46"/>
  <c r="G31" i="46"/>
  <c r="F31" i="46"/>
  <c r="G30" i="46"/>
  <c r="F30" i="46"/>
  <c r="E30" i="46"/>
  <c r="G29" i="46"/>
  <c r="F29" i="46"/>
  <c r="G28" i="46"/>
  <c r="F28" i="46"/>
  <c r="E28" i="46"/>
  <c r="F27" i="46"/>
  <c r="G24" i="46"/>
  <c r="F24" i="46"/>
  <c r="E24" i="46"/>
  <c r="G23" i="46"/>
  <c r="F23" i="46"/>
  <c r="E23" i="46"/>
  <c r="G22" i="46"/>
  <c r="F22" i="46"/>
  <c r="G21" i="46"/>
  <c r="F21" i="46"/>
  <c r="E21" i="46"/>
  <c r="F20" i="46"/>
  <c r="F96" i="45"/>
  <c r="G92" i="45"/>
  <c r="F92" i="45"/>
  <c r="E92" i="45"/>
  <c r="G91" i="45"/>
  <c r="F91" i="45"/>
  <c r="E91" i="45"/>
  <c r="G90" i="45"/>
  <c r="F90" i="45"/>
  <c r="G89" i="45"/>
  <c r="F89" i="45"/>
  <c r="G86" i="45"/>
  <c r="F86" i="45"/>
  <c r="E86" i="45"/>
  <c r="G85" i="45"/>
  <c r="F85" i="45"/>
  <c r="G84" i="45"/>
  <c r="F84" i="45"/>
  <c r="E84" i="45"/>
  <c r="G83" i="45"/>
  <c r="F83" i="45"/>
  <c r="G80" i="45"/>
  <c r="F80" i="45"/>
  <c r="E80" i="45"/>
  <c r="G79" i="45"/>
  <c r="F79" i="45"/>
  <c r="E79" i="45"/>
  <c r="G78" i="45"/>
  <c r="F78" i="45"/>
  <c r="G77" i="45"/>
  <c r="F77" i="45"/>
  <c r="G74" i="45"/>
  <c r="F74" i="45"/>
  <c r="G73" i="45"/>
  <c r="F73" i="45"/>
  <c r="G72" i="45"/>
  <c r="F72" i="45"/>
  <c r="E72" i="45"/>
  <c r="G71" i="45"/>
  <c r="F71" i="45"/>
  <c r="E71" i="45"/>
  <c r="G70" i="45"/>
  <c r="F70" i="45"/>
  <c r="E70" i="45"/>
  <c r="G66" i="45"/>
  <c r="F66" i="45"/>
  <c r="G65" i="45"/>
  <c r="F65" i="45"/>
  <c r="E65" i="45"/>
  <c r="G64" i="45"/>
  <c r="F64" i="45"/>
  <c r="E64" i="45"/>
  <c r="G63" i="45"/>
  <c r="F63" i="45"/>
  <c r="G60" i="45"/>
  <c r="F60" i="45"/>
  <c r="G59" i="45"/>
  <c r="F59" i="45"/>
  <c r="E59" i="45"/>
  <c r="G56" i="45"/>
  <c r="F56" i="45"/>
  <c r="E56" i="45"/>
  <c r="G55" i="45"/>
  <c r="F55" i="45"/>
  <c r="G54" i="45"/>
  <c r="F54" i="45"/>
  <c r="E54" i="45"/>
  <c r="G51" i="45"/>
  <c r="F51" i="45"/>
  <c r="E51" i="45"/>
  <c r="G50" i="45"/>
  <c r="F50" i="45"/>
  <c r="G49" i="45"/>
  <c r="F49" i="45"/>
  <c r="E49" i="45"/>
  <c r="G46" i="45"/>
  <c r="F46" i="45"/>
  <c r="E46" i="45"/>
  <c r="G45" i="45"/>
  <c r="F45" i="45"/>
  <c r="E45" i="45"/>
  <c r="G44" i="45"/>
  <c r="F44" i="45"/>
  <c r="E44" i="45"/>
  <c r="G41" i="45"/>
  <c r="F41" i="45"/>
  <c r="E41" i="45"/>
  <c r="G40" i="45"/>
  <c r="F40" i="45"/>
  <c r="G39" i="45"/>
  <c r="F39" i="45"/>
  <c r="E39" i="45"/>
  <c r="G36" i="45"/>
  <c r="F36" i="45"/>
  <c r="G35" i="45"/>
  <c r="F35" i="45"/>
  <c r="E35" i="45"/>
  <c r="G34" i="45"/>
  <c r="F34" i="45"/>
  <c r="E34" i="45"/>
  <c r="G31" i="45"/>
  <c r="F31" i="45"/>
  <c r="G30" i="45"/>
  <c r="F30" i="45"/>
  <c r="E30" i="45"/>
  <c r="G29" i="45"/>
  <c r="F29" i="45"/>
  <c r="G28" i="45"/>
  <c r="F28" i="45"/>
  <c r="E28" i="45"/>
  <c r="F27" i="45"/>
  <c r="E27" i="45"/>
  <c r="G24" i="45"/>
  <c r="F24" i="45"/>
  <c r="E24" i="45"/>
  <c r="G23" i="45"/>
  <c r="F23" i="45"/>
  <c r="E23" i="45"/>
  <c r="G22" i="45"/>
  <c r="F22" i="45"/>
  <c r="G21" i="45"/>
  <c r="F21" i="45"/>
  <c r="E21" i="45"/>
  <c r="F20" i="45"/>
  <c r="E20" i="45"/>
  <c r="F96" i="44"/>
  <c r="G92" i="44"/>
  <c r="F92" i="44"/>
  <c r="G91" i="44"/>
  <c r="F91" i="44"/>
  <c r="E91" i="44"/>
  <c r="G90" i="44"/>
  <c r="F90" i="44"/>
  <c r="E90" i="44"/>
  <c r="G89" i="44"/>
  <c r="F89" i="44"/>
  <c r="E89" i="44"/>
  <c r="G86" i="44"/>
  <c r="F86" i="44"/>
  <c r="E86" i="44"/>
  <c r="G85" i="44"/>
  <c r="F85" i="44"/>
  <c r="E85" i="44"/>
  <c r="G84" i="44"/>
  <c r="F84" i="44"/>
  <c r="E84" i="44"/>
  <c r="G83" i="44"/>
  <c r="F83" i="44"/>
  <c r="G80" i="44"/>
  <c r="F80" i="44"/>
  <c r="G79" i="44"/>
  <c r="F79" i="44"/>
  <c r="E79" i="44"/>
  <c r="G78" i="44"/>
  <c r="F78" i="44"/>
  <c r="E78" i="44"/>
  <c r="G77" i="44"/>
  <c r="F77" i="44"/>
  <c r="E77" i="44"/>
  <c r="G74" i="44"/>
  <c r="F74" i="44"/>
  <c r="E74" i="44"/>
  <c r="G73" i="44"/>
  <c r="F73" i="44"/>
  <c r="E73" i="44"/>
  <c r="G72" i="44"/>
  <c r="F72" i="44"/>
  <c r="E72" i="44"/>
  <c r="G71" i="44"/>
  <c r="F71" i="44"/>
  <c r="E71" i="44"/>
  <c r="G70" i="44"/>
  <c r="F70" i="44"/>
  <c r="G66" i="44"/>
  <c r="F66" i="44"/>
  <c r="E66" i="44"/>
  <c r="G65" i="44"/>
  <c r="F65" i="44"/>
  <c r="G64" i="44"/>
  <c r="F64" i="44"/>
  <c r="E64" i="44"/>
  <c r="G63" i="44"/>
  <c r="F63" i="44"/>
  <c r="E63" i="44"/>
  <c r="G60" i="44"/>
  <c r="F60" i="44"/>
  <c r="G59" i="44"/>
  <c r="F59" i="44"/>
  <c r="E59" i="44"/>
  <c r="G56" i="44"/>
  <c r="F56" i="44"/>
  <c r="E56" i="44"/>
  <c r="G55" i="44"/>
  <c r="F55" i="44"/>
  <c r="G54" i="44"/>
  <c r="F54" i="44"/>
  <c r="E54" i="44"/>
  <c r="G51" i="44"/>
  <c r="F51" i="44"/>
  <c r="E51" i="44"/>
  <c r="G50" i="44"/>
  <c r="F50" i="44"/>
  <c r="G49" i="44"/>
  <c r="F49" i="44"/>
  <c r="E49" i="44"/>
  <c r="G46" i="44"/>
  <c r="F46" i="44"/>
  <c r="E46" i="44"/>
  <c r="G45" i="44"/>
  <c r="F45" i="44"/>
  <c r="G44" i="44"/>
  <c r="F44" i="44"/>
  <c r="E44" i="44"/>
  <c r="G41" i="44"/>
  <c r="F41" i="44"/>
  <c r="E41" i="44"/>
  <c r="G40" i="44"/>
  <c r="F40" i="44"/>
  <c r="G39" i="44"/>
  <c r="F39" i="44"/>
  <c r="E39" i="44"/>
  <c r="G36" i="44"/>
  <c r="F36" i="44"/>
  <c r="E36" i="44"/>
  <c r="G35" i="44"/>
  <c r="F35" i="44"/>
  <c r="G34" i="44"/>
  <c r="F34" i="44"/>
  <c r="E34" i="44"/>
  <c r="G31" i="44"/>
  <c r="F31" i="44"/>
  <c r="G30" i="44"/>
  <c r="F30" i="44"/>
  <c r="E30" i="44"/>
  <c r="G29" i="44"/>
  <c r="F29" i="44"/>
  <c r="G28" i="44"/>
  <c r="F28" i="44"/>
  <c r="E28" i="44"/>
  <c r="F27" i="44"/>
  <c r="E27" i="44"/>
  <c r="G24" i="44"/>
  <c r="F24" i="44"/>
  <c r="E24" i="44"/>
  <c r="G23" i="44"/>
  <c r="F23" i="44"/>
  <c r="E23" i="44"/>
  <c r="G22" i="44"/>
  <c r="F22" i="44"/>
  <c r="G21" i="44"/>
  <c r="F21" i="44"/>
  <c r="E21" i="44"/>
  <c r="F20" i="44"/>
  <c r="E20" i="44"/>
  <c r="F96" i="43"/>
  <c r="G92" i="43"/>
  <c r="F92" i="43"/>
  <c r="E92" i="43"/>
  <c r="G91" i="43"/>
  <c r="F91" i="43"/>
  <c r="E91" i="43"/>
  <c r="G90" i="43"/>
  <c r="F90" i="43"/>
  <c r="G89" i="43"/>
  <c r="F89" i="43"/>
  <c r="E89" i="43"/>
  <c r="G86" i="43"/>
  <c r="F86" i="43"/>
  <c r="E86" i="43"/>
  <c r="G85" i="43"/>
  <c r="F85" i="43"/>
  <c r="E85" i="43"/>
  <c r="G84" i="43"/>
  <c r="F84" i="43"/>
  <c r="E84" i="43"/>
  <c r="G83" i="43"/>
  <c r="F83" i="43"/>
  <c r="G80" i="43"/>
  <c r="F80" i="43"/>
  <c r="E80" i="43"/>
  <c r="G79" i="43"/>
  <c r="F79" i="43"/>
  <c r="E79" i="43"/>
  <c r="G78" i="43"/>
  <c r="F78" i="43"/>
  <c r="E78" i="43"/>
  <c r="G77" i="43"/>
  <c r="F77" i="43"/>
  <c r="G74" i="43"/>
  <c r="F74" i="43"/>
  <c r="G73" i="43"/>
  <c r="F73" i="43"/>
  <c r="G72" i="43"/>
  <c r="F72" i="43"/>
  <c r="E72" i="43"/>
  <c r="G71" i="43"/>
  <c r="F71" i="43"/>
  <c r="E71" i="43"/>
  <c r="G70" i="43"/>
  <c r="F70" i="43"/>
  <c r="E70" i="43"/>
  <c r="G66" i="43"/>
  <c r="F66" i="43"/>
  <c r="E66" i="43"/>
  <c r="G65" i="43"/>
  <c r="F65" i="43"/>
  <c r="G64" i="43"/>
  <c r="F64" i="43"/>
  <c r="E64" i="43"/>
  <c r="G63" i="43"/>
  <c r="F63" i="43"/>
  <c r="E63" i="43"/>
  <c r="G60" i="43"/>
  <c r="F60" i="43"/>
  <c r="G59" i="43"/>
  <c r="F59" i="43"/>
  <c r="E59" i="43"/>
  <c r="G56" i="43"/>
  <c r="F56" i="43"/>
  <c r="E56" i="43"/>
  <c r="G55" i="43"/>
  <c r="F55" i="43"/>
  <c r="G54" i="43"/>
  <c r="F54" i="43"/>
  <c r="E54" i="43"/>
  <c r="G51" i="43"/>
  <c r="F51" i="43"/>
  <c r="G50" i="43"/>
  <c r="F50" i="43"/>
  <c r="G49" i="43"/>
  <c r="F49" i="43"/>
  <c r="E49" i="43"/>
  <c r="G46" i="43"/>
  <c r="F46" i="43"/>
  <c r="G45" i="43"/>
  <c r="F45" i="43"/>
  <c r="E45" i="43"/>
  <c r="G44" i="43"/>
  <c r="F44" i="43"/>
  <c r="E44" i="43"/>
  <c r="G41" i="43"/>
  <c r="F41" i="43"/>
  <c r="E41" i="43"/>
  <c r="G40" i="43"/>
  <c r="F40" i="43"/>
  <c r="E40" i="43"/>
  <c r="G39" i="43"/>
  <c r="F39" i="43"/>
  <c r="G36" i="43"/>
  <c r="F36" i="43"/>
  <c r="E36" i="43"/>
  <c r="G35" i="43"/>
  <c r="F35" i="43"/>
  <c r="G34" i="43"/>
  <c r="F34" i="43"/>
  <c r="G31" i="43"/>
  <c r="F31" i="43"/>
  <c r="G30" i="43"/>
  <c r="F30" i="43"/>
  <c r="E30" i="43"/>
  <c r="G29" i="43"/>
  <c r="F29" i="43"/>
  <c r="G28" i="43"/>
  <c r="F28" i="43"/>
  <c r="F27" i="43"/>
  <c r="E27" i="43"/>
  <c r="G24" i="43"/>
  <c r="F24" i="43"/>
  <c r="E24" i="43"/>
  <c r="G23" i="43"/>
  <c r="F23" i="43"/>
  <c r="E23" i="43"/>
  <c r="G22" i="43"/>
  <c r="F22" i="43"/>
  <c r="G21" i="43"/>
  <c r="F21" i="43"/>
  <c r="E21" i="43"/>
  <c r="F20" i="43"/>
  <c r="E20" i="43"/>
  <c r="E20" i="41"/>
  <c r="F20" i="41"/>
  <c r="E21" i="41"/>
  <c r="F21" i="41"/>
  <c r="G21" i="41"/>
  <c r="F22" i="41"/>
  <c r="G22" i="41"/>
  <c r="F23" i="41"/>
  <c r="G23" i="41"/>
  <c r="E24" i="41"/>
  <c r="F24" i="41"/>
  <c r="G24" i="41"/>
  <c r="E27" i="41"/>
  <c r="F27" i="41"/>
  <c r="E28" i="41"/>
  <c r="F28" i="41"/>
  <c r="G28" i="41"/>
  <c r="E29" i="41"/>
  <c r="F29" i="41"/>
  <c r="G29" i="41"/>
  <c r="F30" i="41"/>
  <c r="G30" i="41"/>
  <c r="E31" i="41"/>
  <c r="F31" i="41"/>
  <c r="G31" i="41"/>
  <c r="F34" i="41"/>
  <c r="G34" i="41"/>
  <c r="F35" i="41"/>
  <c r="G35" i="41"/>
  <c r="E36" i="41"/>
  <c r="F36" i="41"/>
  <c r="G36" i="41"/>
  <c r="F39" i="41"/>
  <c r="G39" i="41"/>
  <c r="E40" i="41"/>
  <c r="F40" i="41"/>
  <c r="G40" i="41"/>
  <c r="E41" i="41"/>
  <c r="F41" i="41"/>
  <c r="G41" i="41"/>
  <c r="F44" i="41"/>
  <c r="G44" i="41"/>
  <c r="E45" i="41"/>
  <c r="F45" i="41"/>
  <c r="G45" i="41"/>
  <c r="E46" i="41"/>
  <c r="F46" i="41"/>
  <c r="G46" i="41"/>
  <c r="F49" i="41"/>
  <c r="G49" i="41"/>
  <c r="E50" i="41"/>
  <c r="F50" i="41"/>
  <c r="G50" i="41"/>
  <c r="E51" i="41"/>
  <c r="F51" i="41"/>
  <c r="G51" i="41"/>
  <c r="F54" i="41"/>
  <c r="G54" i="41"/>
  <c r="E55" i="41"/>
  <c r="F55" i="41"/>
  <c r="G55" i="41"/>
  <c r="E56" i="41"/>
  <c r="F56" i="41"/>
  <c r="G56" i="41"/>
  <c r="F59" i="41"/>
  <c r="G59" i="41"/>
  <c r="F60" i="41"/>
  <c r="G60" i="41"/>
  <c r="E63" i="41"/>
  <c r="F63" i="41"/>
  <c r="G63" i="41"/>
  <c r="E64" i="41"/>
  <c r="F64" i="41"/>
  <c r="G64" i="41"/>
  <c r="E65" i="41"/>
  <c r="F65" i="41"/>
  <c r="G65" i="41"/>
  <c r="F66" i="41"/>
  <c r="G66" i="41"/>
  <c r="E70" i="41"/>
  <c r="F70" i="41"/>
  <c r="G70" i="41"/>
  <c r="E71" i="41"/>
  <c r="F71" i="41"/>
  <c r="G71" i="41"/>
  <c r="F72" i="41"/>
  <c r="G72" i="41"/>
  <c r="E73" i="41"/>
  <c r="F73" i="41"/>
  <c r="G73" i="41"/>
  <c r="E74" i="41"/>
  <c r="F74" i="41"/>
  <c r="G74" i="41"/>
  <c r="F77" i="41"/>
  <c r="G77" i="41"/>
  <c r="E78" i="41"/>
  <c r="F78" i="41"/>
  <c r="G78" i="41"/>
  <c r="E79" i="41"/>
  <c r="F79" i="41"/>
  <c r="G79" i="41"/>
  <c r="E80" i="41"/>
  <c r="F80" i="41"/>
  <c r="G80" i="41"/>
  <c r="F83" i="41"/>
  <c r="G83" i="41"/>
  <c r="E84" i="41"/>
  <c r="F84" i="41"/>
  <c r="G84" i="41"/>
  <c r="E85" i="41"/>
  <c r="F85" i="41"/>
  <c r="G85" i="41"/>
  <c r="E86" i="41"/>
  <c r="F86" i="41"/>
  <c r="G86" i="41"/>
  <c r="F89" i="41"/>
  <c r="G89" i="41"/>
  <c r="E90" i="41"/>
  <c r="F90" i="41"/>
  <c r="G90" i="41"/>
  <c r="E91" i="41"/>
  <c r="F91" i="41"/>
  <c r="G91" i="41"/>
  <c r="E92" i="41"/>
  <c r="F92" i="41"/>
  <c r="G92" i="41"/>
  <c r="F96" i="41"/>
  <c r="F96" i="40"/>
  <c r="G92" i="40"/>
  <c r="F92" i="40"/>
  <c r="E92" i="40"/>
  <c r="G91" i="40"/>
  <c r="F91" i="40"/>
  <c r="E91" i="40"/>
  <c r="G90" i="40"/>
  <c r="F90" i="40"/>
  <c r="E90" i="40"/>
  <c r="G89" i="40"/>
  <c r="F89" i="40"/>
  <c r="G86" i="40"/>
  <c r="F86" i="40"/>
  <c r="E86" i="40"/>
  <c r="G85" i="40"/>
  <c r="F85" i="40"/>
  <c r="E85" i="40"/>
  <c r="G84" i="40"/>
  <c r="F84" i="40"/>
  <c r="E84" i="40"/>
  <c r="G83" i="40"/>
  <c r="F83" i="40"/>
  <c r="G80" i="40"/>
  <c r="F80" i="40"/>
  <c r="E80" i="40"/>
  <c r="G79" i="40"/>
  <c r="F79" i="40"/>
  <c r="E79" i="40"/>
  <c r="G78" i="40"/>
  <c r="F78" i="40"/>
  <c r="E78" i="40"/>
  <c r="G77" i="40"/>
  <c r="F77" i="40"/>
  <c r="G74" i="40"/>
  <c r="F74" i="40"/>
  <c r="E74" i="40"/>
  <c r="D74" i="40"/>
  <c r="G73" i="40"/>
  <c r="F73" i="40"/>
  <c r="E73" i="40"/>
  <c r="D73" i="40"/>
  <c r="G72" i="40"/>
  <c r="F72" i="40"/>
  <c r="E72" i="40"/>
  <c r="D72" i="40"/>
  <c r="G71" i="40"/>
  <c r="F71" i="40"/>
  <c r="E71" i="40"/>
  <c r="D71" i="40"/>
  <c r="G70" i="40"/>
  <c r="F70" i="40"/>
  <c r="E70" i="40"/>
  <c r="G66" i="40"/>
  <c r="F66" i="40"/>
  <c r="G65" i="40"/>
  <c r="F65" i="40"/>
  <c r="E65" i="40"/>
  <c r="G64" i="40"/>
  <c r="F64" i="40"/>
  <c r="E64" i="40"/>
  <c r="G63" i="40"/>
  <c r="F63" i="40"/>
  <c r="E63" i="40"/>
  <c r="G60" i="40"/>
  <c r="F60" i="40"/>
  <c r="E60" i="40"/>
  <c r="G59" i="40"/>
  <c r="F59" i="40"/>
  <c r="G56" i="40"/>
  <c r="F56" i="40"/>
  <c r="E56" i="40"/>
  <c r="G55" i="40"/>
  <c r="F55" i="40"/>
  <c r="E55" i="40"/>
  <c r="G54" i="40"/>
  <c r="F54" i="40"/>
  <c r="G51" i="40"/>
  <c r="F51" i="40"/>
  <c r="E51" i="40"/>
  <c r="G50" i="40"/>
  <c r="F50" i="40"/>
  <c r="E50" i="40"/>
  <c r="G49" i="40"/>
  <c r="F49" i="40"/>
  <c r="G46" i="40"/>
  <c r="F46" i="40"/>
  <c r="E46" i="40"/>
  <c r="G45" i="40"/>
  <c r="F45" i="40"/>
  <c r="E45" i="40"/>
  <c r="G44" i="40"/>
  <c r="F44" i="40"/>
  <c r="G41" i="40"/>
  <c r="F41" i="40"/>
  <c r="E41" i="40"/>
  <c r="G40" i="40"/>
  <c r="F40" i="40"/>
  <c r="E40" i="40"/>
  <c r="G39" i="40"/>
  <c r="F39" i="40"/>
  <c r="G36" i="40"/>
  <c r="F36" i="40"/>
  <c r="E36" i="40"/>
  <c r="G35" i="40"/>
  <c r="F35" i="40"/>
  <c r="E35" i="40"/>
  <c r="G34" i="40"/>
  <c r="F34" i="40"/>
  <c r="G31" i="40"/>
  <c r="F31" i="40"/>
  <c r="E31" i="40"/>
  <c r="G30" i="40"/>
  <c r="F30" i="40"/>
  <c r="G29" i="40"/>
  <c r="F29" i="40"/>
  <c r="E29" i="40"/>
  <c r="G28" i="40"/>
  <c r="F28" i="40"/>
  <c r="E28" i="40"/>
  <c r="F27" i="40"/>
  <c r="E27" i="40"/>
  <c r="G24" i="40"/>
  <c r="F24" i="40"/>
  <c r="E24" i="40"/>
  <c r="G23" i="40"/>
  <c r="F23" i="40"/>
  <c r="G22" i="40"/>
  <c r="F22" i="40"/>
  <c r="E22" i="40"/>
  <c r="G21" i="40"/>
  <c r="F21" i="40"/>
  <c r="E21" i="40"/>
  <c r="F20" i="40"/>
  <c r="E20" i="40"/>
  <c r="F96" i="39"/>
  <c r="G92" i="39"/>
  <c r="F92" i="39"/>
  <c r="E92" i="39"/>
  <c r="G91" i="39"/>
  <c r="F91" i="39"/>
  <c r="E91" i="39"/>
  <c r="G90" i="39"/>
  <c r="F90" i="39"/>
  <c r="E90" i="39"/>
  <c r="G89" i="39"/>
  <c r="F89" i="39"/>
  <c r="G86" i="39"/>
  <c r="F86" i="39"/>
  <c r="E86" i="39"/>
  <c r="G85" i="39"/>
  <c r="F85" i="39"/>
  <c r="E85" i="39"/>
  <c r="G84" i="39"/>
  <c r="F84" i="39"/>
  <c r="E84" i="39"/>
  <c r="G83" i="39"/>
  <c r="F83" i="39"/>
  <c r="G80" i="39"/>
  <c r="F80" i="39"/>
  <c r="E80" i="39"/>
  <c r="G79" i="39"/>
  <c r="F79" i="39"/>
  <c r="E79" i="39"/>
  <c r="G78" i="39"/>
  <c r="F78" i="39"/>
  <c r="E78" i="39"/>
  <c r="G77" i="39"/>
  <c r="F77" i="39"/>
  <c r="G74" i="39"/>
  <c r="F74" i="39"/>
  <c r="E74" i="39"/>
  <c r="D74" i="39"/>
  <c r="G73" i="39"/>
  <c r="F73" i="39"/>
  <c r="E73" i="39"/>
  <c r="D73" i="39"/>
  <c r="G72" i="39"/>
  <c r="F72" i="39"/>
  <c r="E72" i="39"/>
  <c r="D72" i="39"/>
  <c r="G71" i="39"/>
  <c r="F71" i="39"/>
  <c r="E71" i="39"/>
  <c r="D71" i="39"/>
  <c r="G70" i="39"/>
  <c r="F70" i="39"/>
  <c r="E70" i="39"/>
  <c r="G66" i="39"/>
  <c r="F66" i="39"/>
  <c r="G65" i="39"/>
  <c r="F65" i="39"/>
  <c r="E65" i="39"/>
  <c r="G64" i="39"/>
  <c r="F64" i="39"/>
  <c r="E64" i="39"/>
  <c r="G63" i="39"/>
  <c r="F63" i="39"/>
  <c r="E63" i="39"/>
  <c r="G60" i="39"/>
  <c r="F60" i="39"/>
  <c r="E60" i="39"/>
  <c r="G59" i="39"/>
  <c r="F59" i="39"/>
  <c r="G56" i="39"/>
  <c r="F56" i="39"/>
  <c r="E56" i="39"/>
  <c r="G55" i="39"/>
  <c r="F55" i="39"/>
  <c r="E55" i="39"/>
  <c r="G54" i="39"/>
  <c r="F54" i="39"/>
  <c r="G51" i="39"/>
  <c r="F51" i="39"/>
  <c r="E51" i="39"/>
  <c r="G50" i="39"/>
  <c r="F50" i="39"/>
  <c r="E50" i="39"/>
  <c r="G49" i="39"/>
  <c r="F49" i="39"/>
  <c r="G46" i="39"/>
  <c r="F46" i="39"/>
  <c r="E46" i="39"/>
  <c r="G45" i="39"/>
  <c r="F45" i="39"/>
  <c r="E45" i="39"/>
  <c r="G44" i="39"/>
  <c r="F44" i="39"/>
  <c r="G41" i="39"/>
  <c r="F41" i="39"/>
  <c r="E41" i="39"/>
  <c r="G40" i="39"/>
  <c r="F40" i="39"/>
  <c r="E40" i="39"/>
  <c r="G39" i="39"/>
  <c r="F39" i="39"/>
  <c r="G36" i="39"/>
  <c r="F36" i="39"/>
  <c r="E36" i="39"/>
  <c r="G35" i="39"/>
  <c r="F35" i="39"/>
  <c r="E35" i="39"/>
  <c r="G34" i="39"/>
  <c r="F34" i="39"/>
  <c r="G31" i="39"/>
  <c r="F31" i="39"/>
  <c r="E31" i="39"/>
  <c r="G30" i="39"/>
  <c r="F30" i="39"/>
  <c r="G29" i="39"/>
  <c r="F29" i="39"/>
  <c r="E29" i="39"/>
  <c r="G28" i="39"/>
  <c r="F28" i="39"/>
  <c r="E28" i="39"/>
  <c r="G27" i="39"/>
  <c r="F27" i="39"/>
  <c r="E27" i="39"/>
  <c r="G24" i="39"/>
  <c r="F24" i="39"/>
  <c r="E24" i="39"/>
  <c r="G23" i="39"/>
  <c r="F23" i="39"/>
  <c r="G22" i="39"/>
  <c r="F22" i="39"/>
  <c r="E22" i="39"/>
  <c r="G21" i="39"/>
  <c r="F21" i="39"/>
  <c r="E21" i="39"/>
  <c r="F20" i="39"/>
  <c r="E20" i="39"/>
  <c r="G20" i="60"/>
  <c r="I92" i="38"/>
  <c r="G20" i="39"/>
  <c r="F95" i="39"/>
  <c r="F97" i="39"/>
  <c r="G20" i="41"/>
  <c r="G20" i="43"/>
  <c r="G20" i="45"/>
  <c r="G20" i="49"/>
  <c r="G20" i="51"/>
  <c r="G20" i="52"/>
  <c r="F95" i="52"/>
  <c r="F97" i="52"/>
  <c r="G20" i="57"/>
  <c r="F95" i="57"/>
  <c r="F97" i="57"/>
  <c r="G20" i="58"/>
  <c r="F95" i="58"/>
  <c r="F97" i="58"/>
  <c r="J90" i="38"/>
  <c r="G20" i="40"/>
  <c r="G27" i="40"/>
  <c r="F95" i="40"/>
  <c r="F97" i="40"/>
  <c r="G27" i="41"/>
  <c r="G27" i="43"/>
  <c r="G20" i="44"/>
  <c r="G27" i="44"/>
  <c r="G27" i="45"/>
  <c r="G20" i="46"/>
  <c r="G27" i="46"/>
  <c r="G20" i="47"/>
  <c r="F95" i="47"/>
  <c r="F97" i="47"/>
  <c r="G20" i="48"/>
  <c r="G27" i="48"/>
  <c r="F95" i="48"/>
  <c r="F97" i="48"/>
  <c r="G27" i="49"/>
  <c r="G20" i="50"/>
  <c r="G27" i="50"/>
  <c r="G27" i="51"/>
  <c r="G20" i="53"/>
  <c r="G27" i="53"/>
  <c r="G20" i="54"/>
  <c r="G27" i="54"/>
  <c r="F95" i="54"/>
  <c r="F97" i="54"/>
  <c r="G20" i="55"/>
  <c r="G27" i="55"/>
  <c r="G20" i="56"/>
  <c r="G27" i="56"/>
  <c r="F95" i="56"/>
  <c r="F97" i="56"/>
  <c r="G20" i="59"/>
  <c r="G27" i="59"/>
  <c r="G27" i="60"/>
  <c r="F95" i="60"/>
  <c r="F97" i="60"/>
  <c r="F95" i="44"/>
  <c r="F97" i="44"/>
  <c r="F95" i="50"/>
  <c r="F97" i="50"/>
  <c r="F95" i="51"/>
  <c r="F97" i="51"/>
  <c r="F95" i="46"/>
  <c r="F97" i="46"/>
  <c r="F95" i="59"/>
  <c r="F97" i="59"/>
  <c r="F95" i="55"/>
  <c r="F97" i="55"/>
  <c r="F95" i="53"/>
  <c r="F97" i="53"/>
  <c r="F95" i="41"/>
  <c r="F97" i="41"/>
  <c r="F95" i="49"/>
  <c r="F97" i="49"/>
  <c r="F95" i="45"/>
  <c r="F97" i="45"/>
  <c r="F95" i="43"/>
  <c r="F97" i="43"/>
</calcChain>
</file>

<file path=xl/sharedStrings.xml><?xml version="1.0" encoding="utf-8"?>
<sst xmlns="http://schemas.openxmlformats.org/spreadsheetml/2006/main" count="3151" uniqueCount="333">
  <si>
    <t xml:space="preserve">Documents du budget disponibles.Pour chaque type de document (1-5), choisissez la réponse adéquate (I, II, II or IV). Choisissez seulement une réponse par document en cochant la case qui correspond à la réponse. </t>
  </si>
  <si>
    <t>Type de document</t>
  </si>
  <si>
    <t>I. Non produit</t>
  </si>
  <si>
    <t>II. Produit mais non disponible au public</t>
  </si>
  <si>
    <t>III. Produit et disponible au public, mais seulement sur demande</t>
  </si>
  <si>
    <t>IV. Produit et distribué au public</t>
  </si>
  <si>
    <t xml:space="preserve">1.  Budget adopté </t>
  </si>
  <si>
    <t xml:space="preserve">2.  Résumé du Budget </t>
  </si>
  <si>
    <t>3.  Rapport en Milieu d’année</t>
  </si>
  <si>
    <t xml:space="preserve">4.  Rapport de fin d’année </t>
  </si>
  <si>
    <t xml:space="preserve">5.  Rapport d’audit </t>
  </si>
  <si>
    <t>Pour les rapports de budget qui sont produits et diffusés au public, quelles mesures sont prises pour diffuser ces rapports et pour favoriser l'intérêt du public? Pour chaque rapport produit, répondez  aux questions 1-7 et marquez les cases des colonnes I.-V. « Oui » ou « Non ».</t>
  </si>
  <si>
    <t>I. Budget adopté</t>
  </si>
  <si>
    <t>II. Résumé du Budget</t>
  </si>
  <si>
    <t>III. Rapport en Milieu d’année</t>
  </si>
  <si>
    <t>IV. Rapport de fin d’année</t>
  </si>
  <si>
    <t>V. Rapport d’audit</t>
  </si>
  <si>
    <t>1. Est-ce que la date de sortie est connue au moins un mois à l'avance ?</t>
  </si>
  <si>
    <t>2. Est-ce que un préavis de la présentation est envoyés aux utilisateurs/ médias ?</t>
  </si>
  <si>
    <t>3.  Est-ce que le document est présenté au public le même jour que la présentation officielle aux médias?</t>
  </si>
  <si>
    <t>4.  Est-ce que le document est disponible sur Internet gratuitement?</t>
  </si>
  <si>
    <t>5.  Est –ce que des copies imprimées sont disponibles gratuitement ?</t>
  </si>
  <si>
    <t>6.  Est-ce que une conférence de presse est tenue pour discuter de la parution du document?</t>
  </si>
  <si>
    <t>7.   Est-ce que le document est diffusé par des conseillers municipaux?</t>
  </si>
  <si>
    <t>Quel est le taux des revenus réalisés par rapport aux revenus estimés pendant le dernier exercice? Veuillez se référer aux comptes administratifs de l'année dernière pour répondre à cette question.</t>
  </si>
  <si>
    <r>
      <t>a.</t>
    </r>
    <r>
      <rPr>
        <sz val="7"/>
        <color rgb="FF000000"/>
        <rFont val="Times New Roman"/>
        <family val="1"/>
      </rPr>
      <t xml:space="preserve">     </t>
    </r>
    <r>
      <rPr>
        <sz val="9"/>
        <color rgb="FF000000"/>
        <rFont val="Arial"/>
        <family val="2"/>
      </rPr>
      <t xml:space="preserve">Moins de 25% </t>
    </r>
  </si>
  <si>
    <r>
      <t>b.</t>
    </r>
    <r>
      <rPr>
        <sz val="7"/>
        <color rgb="FF000000"/>
        <rFont val="Times New Roman"/>
        <family val="1"/>
      </rPr>
      <t xml:space="preserve">     </t>
    </r>
    <r>
      <rPr>
        <sz val="9"/>
        <color rgb="FF000000"/>
        <rFont val="Arial"/>
        <family val="2"/>
      </rPr>
      <t xml:space="preserve">Entre 25-50% </t>
    </r>
  </si>
  <si>
    <r>
      <t>c.</t>
    </r>
    <r>
      <rPr>
        <sz val="7"/>
        <color rgb="FF000000"/>
        <rFont val="Times New Roman"/>
        <family val="1"/>
      </rPr>
      <t xml:space="preserve">     </t>
    </r>
    <r>
      <rPr>
        <sz val="9"/>
        <color rgb="FF000000"/>
        <rFont val="Arial"/>
        <family val="2"/>
      </rPr>
      <t xml:space="preserve">Entre 50-75% </t>
    </r>
  </si>
  <si>
    <r>
      <t>d.</t>
    </r>
    <r>
      <rPr>
        <sz val="7"/>
        <color rgb="FF000000"/>
        <rFont val="Times New Roman"/>
        <family val="1"/>
      </rPr>
      <t xml:space="preserve">     </t>
    </r>
    <r>
      <rPr>
        <sz val="9"/>
        <color rgb="FF000000"/>
        <rFont val="Arial"/>
        <family val="2"/>
      </rPr>
      <t xml:space="preserve">Entre 75% –100% </t>
    </r>
  </si>
  <si>
    <r>
      <t>e.</t>
    </r>
    <r>
      <rPr>
        <sz val="7"/>
        <color rgb="FF000000"/>
        <rFont val="Times New Roman"/>
        <family val="1"/>
      </rPr>
      <t xml:space="preserve">     </t>
    </r>
    <r>
      <rPr>
        <sz val="9"/>
        <color rgb="FF000000"/>
        <rFont val="Arial"/>
        <family val="2"/>
      </rPr>
      <t xml:space="preserve">Plus de 100% </t>
    </r>
  </si>
  <si>
    <t>Quel est le taux des dépenses réalisés par rapport aux dépenses estimés pendant le dernier exercice? Veuillez se référer aux comptes administratifs de l'année dernière pour répondre à cette question.</t>
  </si>
  <si>
    <t xml:space="preserve">Est-ce que les documents de budget présentent des informations sur les actifs financiers  (par exemple, les dépôts en banque, dette, parts, etc.) détenu par le Conseil municipal? </t>
  </si>
  <si>
    <r>
      <t>a.</t>
    </r>
    <r>
      <rPr>
        <sz val="7"/>
        <color rgb="FF000000"/>
        <rFont val="Times New Roman"/>
        <family val="1"/>
      </rPr>
      <t xml:space="preserve">  </t>
    </r>
    <r>
      <rPr>
        <sz val="9"/>
        <color rgb="FF000000"/>
        <rFont val="Arial"/>
        <family val="2"/>
      </rPr>
      <t xml:space="preserve">Oui, l'information exhaustive sur les actifs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</si>
  <si>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</si>
  <si>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financiers n'est pas présentée. </t>
    </r>
  </si>
  <si>
    <t xml:space="preserve">Est-ce que les documents de budget présentent des informations sur les actifs non financiers (par exemple  bâtiments, véhicules, etc.) détenus par le Conseil municipal? </t>
  </si>
  <si>
    <r>
      <t>a.</t>
    </r>
    <r>
      <rPr>
        <sz val="7"/>
        <color rgb="FF000000"/>
        <rFont val="Times New Roman"/>
        <family val="1"/>
      </rPr>
      <t xml:space="preserve">  </t>
    </r>
    <r>
      <rPr>
        <sz val="9"/>
        <color rgb="FF000000"/>
        <rFont val="Arial"/>
        <family val="2"/>
      </rPr>
      <t xml:space="preserve">Oui, l'information exhaustive sur les actifs non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</si>
  <si>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</si>
  <si>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non financiers n'est pas présentée. </t>
    </r>
  </si>
  <si>
    <r>
      <t xml:space="preserve">Pas applicable/autre (svp produire un commentaire). </t>
    </r>
    <r>
      <rPr>
        <u/>
        <sz val="9"/>
        <color rgb="FF000000"/>
        <rFont val="Arial"/>
        <family val="2"/>
      </rPr>
      <t>Commentaire:</t>
    </r>
    <r>
      <rPr>
        <sz val="9"/>
        <color rgb="FF000000"/>
        <rFont val="Arial"/>
        <family val="2"/>
      </rPr>
      <t xml:space="preserve"> </t>
    </r>
  </si>
  <si>
    <r>
      <t>d.</t>
    </r>
    <r>
      <rPr>
        <sz val="7"/>
        <color rgb="FF000000"/>
        <rFont val="Times New Roman"/>
        <family val="1"/>
      </rPr>
      <t xml:space="preserve">  </t>
    </r>
    <r>
      <rPr>
        <sz val="9"/>
        <color rgb="FF000000"/>
        <rFont val="Arial"/>
        <family val="2"/>
      </rPr>
      <t xml:space="preserve">Pas applicable/autre (svp produire un commentaire). </t>
    </r>
    <r>
      <rPr>
        <u/>
        <sz val="9"/>
        <color rgb="FF000000"/>
        <rFont val="Arial"/>
        <family val="2"/>
      </rPr>
      <t>Commentaire</t>
    </r>
    <r>
      <rPr>
        <sz val="9"/>
        <color rgb="FF000000"/>
        <rFont val="Arial"/>
        <family val="2"/>
      </rPr>
      <t>:</t>
    </r>
  </si>
  <si>
    <t xml:space="preserve">Les documents de budget fournissent-ils des détails sur les sources de l'aide des donateurs, tant financier que matériels (par exemple, le matériel fourni, infrastructure établie, etc.)? </t>
  </si>
  <si>
    <r>
      <t>a.</t>
    </r>
    <r>
      <rPr>
        <sz val="7"/>
        <color rgb="FF000000"/>
        <rFont val="Times New Roman"/>
        <family val="1"/>
      </rPr>
      <t xml:space="preserve">  </t>
    </r>
    <r>
      <rPr>
        <sz val="9"/>
        <color rgb="FF000000"/>
        <rFont val="Arial"/>
        <family val="2"/>
      </rPr>
      <t xml:space="preserve">Toutes les sources d'assistance des donateurs sont identifiées individuellement. </t>
    </r>
  </si>
  <si>
    <r>
      <t>b.</t>
    </r>
    <r>
      <rPr>
        <sz val="7"/>
        <color rgb="FF000000"/>
        <rFont val="Times New Roman"/>
        <family val="1"/>
      </rPr>
      <t xml:space="preserve">  </t>
    </r>
    <r>
      <rPr>
        <sz val="9"/>
        <color rgb="FF000000"/>
        <rFont val="Arial"/>
        <family val="2"/>
      </rPr>
      <t xml:space="preserve">Quelques sources d'assistance des donateurs sont identifiées individuellement. </t>
    </r>
  </si>
  <si>
    <r>
      <t>c.</t>
    </r>
    <r>
      <rPr>
        <sz val="7"/>
        <color rgb="FF000000"/>
        <rFont val="Times New Roman"/>
        <family val="1"/>
      </rPr>
      <t xml:space="preserve">  </t>
    </r>
    <r>
      <rPr>
        <sz val="9"/>
        <color rgb="FF000000"/>
        <rFont val="Arial"/>
        <family val="2"/>
      </rPr>
      <t xml:space="preserve">Aucune source d'assistance des donateurs n'est identifiée individuellement. </t>
    </r>
  </si>
  <si>
    <r>
      <t xml:space="preserve">Pas applicable/autres (svp produire un commentaire). </t>
    </r>
    <r>
      <rPr>
        <u/>
        <sz val="9"/>
        <color rgb="FF000000"/>
        <rFont val="Arial"/>
        <family val="2"/>
      </rPr>
      <t>Commentaire</t>
    </r>
    <r>
      <rPr>
        <sz val="9"/>
        <color rgb="FF000000"/>
        <rFont val="Arial"/>
        <family val="2"/>
      </rPr>
      <t xml:space="preserve">: </t>
    </r>
  </si>
  <si>
    <t xml:space="preserve">Les documents de budget (comme le budget ou le compte rendu de la session budgétaire ou de la session administrative de compte) présentent- t-ils  des données non financières, telles que le nombre de bénéficiaires, des programmes de dépense? </t>
  </si>
  <si>
    <r>
      <t>a.</t>
    </r>
    <r>
      <rPr>
        <sz val="7"/>
        <color rgb="FF000000"/>
        <rFont val="Times New Roman"/>
        <family val="1"/>
      </rPr>
      <t xml:space="preserve">  </t>
    </r>
    <r>
      <rPr>
        <sz val="9"/>
        <color rgb="FF000000"/>
        <rFont val="Arial"/>
        <family val="2"/>
      </rPr>
      <t xml:space="preserve">Des données non financières sont présentées pour tous les programmes. </t>
    </r>
  </si>
  <si>
    <r>
      <t>b.</t>
    </r>
    <r>
      <rPr>
        <sz val="7"/>
        <color rgb="FF000000"/>
        <rFont val="Times New Roman"/>
        <family val="1"/>
      </rPr>
      <t xml:space="preserve">  </t>
    </r>
    <r>
      <rPr>
        <sz val="9"/>
        <color rgb="FF000000"/>
        <rFont val="Arial"/>
        <family val="2"/>
      </rPr>
      <t xml:space="preserve">Des données non financières sont présentées pour quelques programmes. </t>
    </r>
  </si>
  <si>
    <r>
      <t>c.</t>
    </r>
    <r>
      <rPr>
        <sz val="7"/>
        <color rgb="FF000000"/>
        <rFont val="Times New Roman"/>
        <family val="1"/>
      </rPr>
      <t xml:space="preserve">  </t>
    </r>
    <r>
      <rPr>
        <sz val="9"/>
        <color rgb="FF000000"/>
        <rFont val="Arial"/>
        <family val="2"/>
      </rPr>
      <t xml:space="preserve">Aucune donnée non financière n'est présentée. </t>
    </r>
  </si>
  <si>
    <t xml:space="preserve">Les documents de budget contiennent-ils des indicateurs de performances (par exemple nombre de kilomètres des routes construites, nombre de salles de classe construites, nombre de bureaux d'école fournis, etc.) pour des programmes de dépense? </t>
  </si>
  <si>
    <r>
      <t>a.</t>
    </r>
    <r>
      <rPr>
        <sz val="7"/>
        <color rgb="FF000000"/>
        <rFont val="Times New Roman"/>
        <family val="1"/>
      </rPr>
      <t xml:space="preserve">  </t>
    </r>
    <r>
      <rPr>
        <sz val="9"/>
        <color rgb="FF000000"/>
        <rFont val="Arial"/>
        <family val="2"/>
      </rPr>
      <t xml:space="preserve">Des indicateurs de performance sont présentés pour tous les programmes. </t>
    </r>
  </si>
  <si>
    <r>
      <t>b.</t>
    </r>
    <r>
      <rPr>
        <sz val="7"/>
        <color rgb="FF000000"/>
        <rFont val="Times New Roman"/>
        <family val="1"/>
      </rPr>
      <t xml:space="preserve">  </t>
    </r>
    <r>
      <rPr>
        <sz val="9"/>
        <color rgb="FF000000"/>
        <rFont val="Arial"/>
        <family val="2"/>
      </rPr>
      <t xml:space="preserve">Des indicateurs de performance sont présentés pour quelques programmes. </t>
    </r>
  </si>
  <si>
    <r>
      <t>c.</t>
    </r>
    <r>
      <rPr>
        <sz val="7"/>
        <color rgb="FF000000"/>
        <rFont val="Times New Roman"/>
        <family val="1"/>
      </rPr>
      <t xml:space="preserve">  </t>
    </r>
    <r>
      <rPr>
        <sz val="9"/>
        <color rgb="FF000000"/>
        <rFont val="Arial"/>
        <family val="2"/>
      </rPr>
      <t xml:space="preserve">Aucun indicateur de performance n'est présenté. </t>
    </r>
  </si>
  <si>
    <r>
      <t xml:space="preserve">Pas applicable/autres (svp produire un commentaire). </t>
    </r>
    <r>
      <rPr>
        <u/>
        <sz val="9"/>
        <color rgb="FF000000"/>
        <rFont val="Arial"/>
        <family val="2"/>
      </rPr>
      <t>Commentaire</t>
    </r>
    <r>
      <rPr>
        <sz val="9"/>
        <color rgb="FF000000"/>
        <rFont val="Arial"/>
        <family val="2"/>
      </rPr>
      <t xml:space="preserve"> : </t>
    </r>
  </si>
  <si>
    <t xml:space="preserve">Est ce que le Conseil municipal publie la présentation non technique destinée  aux citoyens  qui décrit le budget et ses propositions (par exemple un sommaire de budget, une version citoyen-amicale du budget, etc.)? </t>
  </si>
  <si>
    <t>Si oui, quel genre d'informations la présentation non technique inclut-elle? Svp commenter:</t>
  </si>
  <si>
    <t>a. Oui</t>
  </si>
  <si>
    <t>b. Non</t>
  </si>
  <si>
    <r>
      <t>f.</t>
    </r>
    <r>
      <rPr>
        <sz val="7"/>
        <color rgb="FF000000"/>
        <rFont val="Times New Roman"/>
        <family val="1"/>
      </rPr>
      <t xml:space="preserve">      </t>
    </r>
    <r>
      <rPr>
        <sz val="9"/>
        <color rgb="FF000000"/>
        <rFont val="Arial"/>
        <family val="2"/>
      </rPr>
      <t xml:space="preserve">Autre (svp produire un commentaire). </t>
    </r>
    <r>
      <rPr>
        <u/>
        <sz val="9"/>
        <color rgb="FF000000"/>
        <rFont val="Arial"/>
        <family val="2"/>
      </rPr>
      <t>Commentaire</t>
    </r>
    <r>
      <rPr>
        <sz val="9"/>
        <color rgb="FF000000"/>
        <rFont val="Arial"/>
        <family val="2"/>
      </rPr>
      <t> :</t>
    </r>
  </si>
  <si>
    <r>
      <t xml:space="preserve">Autre (svp produire un commentaire). </t>
    </r>
    <r>
      <rPr>
        <u/>
        <sz val="9"/>
        <color rgb="FF000000"/>
        <rFont val="Arial"/>
        <family val="2"/>
      </rPr>
      <t>Commentaire</t>
    </r>
    <r>
      <rPr>
        <sz val="9"/>
        <color rgb="FF000000"/>
        <rFont val="Arial"/>
        <family val="2"/>
      </rPr>
      <t> :</t>
    </r>
  </si>
  <si>
    <t xml:space="preserve">Quel pourcentage de membres de Conseils municipaux participent ou sont consultés réellement dans le processus d’identification des axes prioritaires du budget?  </t>
  </si>
  <si>
    <r>
      <t>d.</t>
    </r>
    <r>
      <rPr>
        <sz val="7"/>
        <color rgb="FF000000"/>
        <rFont val="Times New Roman"/>
        <family val="1"/>
      </rPr>
      <t xml:space="preserve">     </t>
    </r>
    <r>
      <rPr>
        <sz val="9"/>
        <color rgb="FF000000"/>
        <rFont val="Arial"/>
        <family val="2"/>
      </rPr>
      <t xml:space="preserve">Plus de 75% </t>
    </r>
  </si>
  <si>
    <r>
      <t>a.</t>
    </r>
    <r>
      <rPr>
        <sz val="7"/>
        <color rgb="FF000000"/>
        <rFont val="Times New Roman"/>
        <family val="1"/>
      </rPr>
      <t xml:space="preserve">  </t>
    </r>
    <r>
      <rPr>
        <sz val="9"/>
        <color rgb="FF000000"/>
        <rFont val="Arial"/>
        <family val="2"/>
      </rPr>
      <t xml:space="preserve">Oui </t>
    </r>
  </si>
  <si>
    <r>
      <t>b.</t>
    </r>
    <r>
      <rPr>
        <sz val="7"/>
        <color rgb="FF000000"/>
        <rFont val="Times New Roman"/>
        <family val="1"/>
      </rPr>
      <t xml:space="preserve">  </t>
    </r>
    <r>
      <rPr>
        <sz val="9"/>
        <color rgb="FF000000"/>
        <rFont val="Arial"/>
        <family val="2"/>
      </rPr>
      <t xml:space="preserve">Non </t>
    </r>
  </si>
  <si>
    <r>
      <t>c.</t>
    </r>
    <r>
      <rPr>
        <sz val="7"/>
        <color rgb="FF000000"/>
        <rFont val="Times New Roman"/>
        <family val="1"/>
      </rPr>
      <t xml:space="preserve">  </t>
    </r>
    <r>
      <rPr>
        <sz val="9"/>
        <color rgb="FF000000"/>
        <rFont val="Arial"/>
        <family val="2"/>
      </rPr>
      <t xml:space="preserve">Si oui, quelle genre de consultations avec le public sont tenues </t>
    </r>
  </si>
  <si>
    <r>
      <t>1)</t>
    </r>
    <r>
      <rPr>
        <sz val="7"/>
        <color rgb="FF000000"/>
        <rFont val="Times New Roman"/>
        <family val="1"/>
      </rPr>
      <t xml:space="preserve">     </t>
    </r>
    <r>
      <rPr>
        <sz val="9"/>
        <color rgb="FF000000"/>
        <rFont val="Arial"/>
        <family val="2"/>
      </rPr>
      <t xml:space="preserve">participation active des citoyens au cours des discussions du conseil local </t>
    </r>
  </si>
  <si>
    <r>
      <t>2)</t>
    </r>
    <r>
      <rPr>
        <sz val="7"/>
        <color rgb="FF000000"/>
        <rFont val="Times New Roman"/>
        <family val="1"/>
      </rPr>
      <t xml:space="preserve">     </t>
    </r>
    <r>
      <rPr>
        <sz val="9"/>
        <color rgb="FF000000"/>
        <rFont val="Arial"/>
        <family val="2"/>
      </rPr>
      <t xml:space="preserve">les conseils locaux discutent le budget avec des citoyens dans leurs districts </t>
    </r>
  </si>
  <si>
    <t xml:space="preserve">Le maire tient-il des consultations avec le public en tant qu'élément de son processus d’identification des axes prioritaires du budget?  </t>
  </si>
  <si>
    <r>
      <t>3)</t>
    </r>
    <r>
      <rPr>
        <sz val="7"/>
        <color rgb="FF000000"/>
        <rFont val="Times New Roman"/>
        <family val="1"/>
      </rPr>
      <t xml:space="preserve">     </t>
    </r>
    <r>
      <rPr>
        <sz val="9"/>
        <color rgb="FF000000"/>
        <rFont val="Arial"/>
        <family val="2"/>
      </rPr>
      <t>autre (svp produire un descriptif) :</t>
    </r>
  </si>
  <si>
    <t xml:space="preserve">Pour le rapport en milieu d'année sur des dépenses effectives actuelles présenté au public par le maire, combien de temps s'écoule typiquement entre la fin de la période de reportage et la présentation du rapport au public (par exemple, le rapport a été présenté au public moins de 4 semaines après la fin du deuxième trimestre)?  </t>
  </si>
  <si>
    <r>
      <t>a.</t>
    </r>
    <r>
      <rPr>
        <sz val="7"/>
        <color rgb="FF000000"/>
        <rFont val="Times New Roman"/>
        <family val="1"/>
      </rPr>
      <t xml:space="preserve">  </t>
    </r>
    <r>
      <rPr>
        <sz val="9"/>
        <color rgb="FF000000"/>
        <rFont val="Arial"/>
        <family val="2"/>
      </rPr>
      <t xml:space="preserve">Le rapport est publié 3 mois ou moins après la fin de la période. </t>
    </r>
  </si>
  <si>
    <r>
      <t>b.</t>
    </r>
    <r>
      <rPr>
        <sz val="7"/>
        <color rgb="FF000000"/>
        <rFont val="Times New Roman"/>
        <family val="1"/>
      </rPr>
      <t xml:space="preserve">  </t>
    </r>
    <r>
      <rPr>
        <sz val="9"/>
        <color rgb="FF000000"/>
        <rFont val="Arial"/>
        <family val="2"/>
      </rPr>
      <t xml:space="preserve">Le rapport est publié 6 mois ou moins (mais plus de 3 mois) après la fin de la période. </t>
    </r>
  </si>
  <si>
    <r>
      <t>c.</t>
    </r>
    <r>
      <rPr>
        <sz val="7"/>
        <color rgb="FF000000"/>
        <rFont val="Times New Roman"/>
        <family val="1"/>
      </rPr>
      <t xml:space="preserve">  </t>
    </r>
    <r>
      <rPr>
        <sz val="9"/>
        <color rgb="FF000000"/>
        <rFont val="Arial"/>
        <family val="2"/>
      </rPr>
      <t xml:space="preserve">Le rapport est publié plus de 6 mois après la fin de la période. </t>
    </r>
  </si>
  <si>
    <r>
      <t>d.</t>
    </r>
    <r>
      <rPr>
        <sz val="7"/>
        <color rgb="FF000000"/>
        <rFont val="Times New Roman"/>
        <family val="1"/>
      </rPr>
      <t xml:space="preserve">  </t>
    </r>
    <r>
      <rPr>
        <sz val="9"/>
        <color rgb="FF000000"/>
        <rFont val="Arial"/>
        <family val="2"/>
      </rPr>
      <t xml:space="preserve">Le rapport n'est pas publié. </t>
    </r>
  </si>
  <si>
    <t xml:space="preserve">Combien de temps après la fin de l'année budgétaire le maire présente au public un rapport de fin d'année qui discute les résultats réels du budget pendant l'année?  </t>
  </si>
  <si>
    <r>
      <t>a.</t>
    </r>
    <r>
      <rPr>
        <sz val="7"/>
        <color rgb="FF000000"/>
        <rFont val="Times New Roman"/>
        <family val="1"/>
      </rPr>
      <t xml:space="preserve">  </t>
    </r>
    <r>
      <rPr>
        <sz val="9"/>
        <color rgb="FF000000"/>
        <rFont val="Arial"/>
        <family val="2"/>
      </rPr>
      <t xml:space="preserve">Le rapport est publié six mois ou moins après la fin de l'exercice budgétaire. </t>
    </r>
  </si>
  <si>
    <r>
      <t>b.</t>
    </r>
    <r>
      <rPr>
        <sz val="7"/>
        <color rgb="FF000000"/>
        <rFont val="Times New Roman"/>
        <family val="1"/>
      </rPr>
      <t xml:space="preserve">  </t>
    </r>
    <r>
      <rPr>
        <sz val="9"/>
        <color rgb="FF000000"/>
        <rFont val="Arial"/>
        <family val="2"/>
      </rPr>
      <t xml:space="preserve">Le rapport est publié12 mois ou moins (mais plus de six mois) après la fin de l'exercice budgétaire. </t>
    </r>
  </si>
  <si>
    <r>
      <t>c.</t>
    </r>
    <r>
      <rPr>
        <sz val="7"/>
        <color rgb="FF000000"/>
        <rFont val="Times New Roman"/>
        <family val="1"/>
      </rPr>
      <t xml:space="preserve">  </t>
    </r>
    <r>
      <rPr>
        <sz val="9"/>
        <color rgb="FF000000"/>
        <rFont val="Arial"/>
        <family val="2"/>
      </rPr>
      <t xml:space="preserve">Le rapport est publié plus de 12 mois après la fin de l'exercice budgétaire. </t>
    </r>
  </si>
  <si>
    <r>
      <t>d.</t>
    </r>
    <r>
      <rPr>
        <sz val="7"/>
        <color rgb="FF000000"/>
        <rFont val="Times New Roman"/>
        <family val="1"/>
      </rPr>
      <t xml:space="preserve">  </t>
    </r>
    <r>
      <rPr>
        <sz val="9"/>
        <color rgb="FF000000"/>
        <rFont val="Arial"/>
        <family val="2"/>
      </rPr>
      <t xml:space="preserve">Le maire ne publie pas un rapport de fin d'année. </t>
    </r>
  </si>
  <si>
    <r>
      <t xml:space="preserve">Pas applicable/autre (svp produire un commentaire). </t>
    </r>
    <r>
      <rPr>
        <u/>
        <sz val="9"/>
        <color rgb="FF000000"/>
        <rFont val="Arial"/>
        <family val="2"/>
      </rPr>
      <t>Commentaire</t>
    </r>
    <r>
      <rPr>
        <sz val="9"/>
        <color rgb="FF000000"/>
        <rFont val="Arial"/>
        <family val="2"/>
      </rPr>
      <t xml:space="preserve"> : </t>
    </r>
  </si>
  <si>
    <t xml:space="preserve">Combien de temps après la fin de l'exercice budgétaire les dépenses annuelles finales sont auditées et présentés au public?  </t>
  </si>
  <si>
    <r>
      <t>a.</t>
    </r>
    <r>
      <rPr>
        <sz val="7"/>
        <color rgb="FF000000"/>
        <rFont val="Times New Roman"/>
        <family val="1"/>
      </rPr>
      <t xml:space="preserve">  </t>
    </r>
    <r>
      <rPr>
        <sz val="9"/>
        <color rgb="FF000000"/>
        <rFont val="Arial"/>
        <family val="2"/>
      </rPr>
      <t xml:space="preserve">Des comptes d'audit finals sont publiés au moins six mois après la fin de l'exercice budgétaire. </t>
    </r>
  </si>
  <si>
    <r>
      <t>b.</t>
    </r>
    <r>
      <rPr>
        <sz val="7"/>
        <color rgb="FF000000"/>
        <rFont val="Times New Roman"/>
        <family val="1"/>
      </rPr>
      <t xml:space="preserve">  </t>
    </r>
    <r>
      <rPr>
        <sz val="9"/>
        <color rgb="FF000000"/>
        <rFont val="Arial"/>
        <family val="2"/>
      </rPr>
      <t xml:space="preserve">Des comptes d'audit finals sont publiés pendant 12 mois ou moins (mais plus de six mois) après la fin de l'exercice budgétaire. </t>
    </r>
  </si>
  <si>
    <r>
      <t>c.</t>
    </r>
    <r>
      <rPr>
        <sz val="7"/>
        <color rgb="FF000000"/>
        <rFont val="Times New Roman"/>
        <family val="1"/>
      </rPr>
      <t xml:space="preserve">  </t>
    </r>
    <r>
      <rPr>
        <sz val="9"/>
        <color rgb="FF000000"/>
        <rFont val="Arial"/>
        <family val="2"/>
      </rPr>
      <t xml:space="preserve">Des comptes d'audit finals sont publiés plus de 12 mois, mais dans les 24 mois qui suivent de la fin de l'exercice budgétaire. </t>
    </r>
  </si>
  <si>
    <r>
      <t>d.</t>
    </r>
    <r>
      <rPr>
        <sz val="7"/>
        <color rgb="FF000000"/>
        <rFont val="Times New Roman"/>
        <family val="1"/>
      </rPr>
      <t xml:space="preserve">  </t>
    </r>
    <r>
      <rPr>
        <sz val="9"/>
        <color rgb="FF000000"/>
        <rFont val="Arial"/>
        <family val="2"/>
      </rPr>
      <t xml:space="preserve">Des comptes d'audit finals ne sont pas accomplis dans les 24 mois à compter de la fin de l'exercice budgétaire ou eux ne sont pas présentés au public. </t>
    </r>
  </si>
  <si>
    <t xml:space="preserve">Answer </t>
  </si>
  <si>
    <t>Points earned</t>
  </si>
  <si>
    <t>Possible points</t>
  </si>
  <si>
    <t>Jamais</t>
  </si>
  <si>
    <t>Transferts competence plus prets</t>
  </si>
  <si>
    <t xml:space="preserve">Lors de la session du Compte Ad. </t>
  </si>
  <si>
    <t>Les partenaires Feirom et PNUD (??) - il y a une liste des biens de la commune detaille qui accompagne le budget</t>
  </si>
  <si>
    <t xml:space="preserve">Le rapport est presente lors du vote du Compte Administratif </t>
  </si>
  <si>
    <t xml:space="preserve">Un mois/chaque evenement </t>
  </si>
  <si>
    <t>1 mois (chaque evenement)</t>
  </si>
  <si>
    <t xml:space="preserve">Seules les dettes sont presentes </t>
  </si>
  <si>
    <t>Nyambaka 2010</t>
  </si>
  <si>
    <t>Banyo 2010</t>
  </si>
  <si>
    <t>Bankim 2010</t>
  </si>
  <si>
    <t>Tignere 2010</t>
  </si>
  <si>
    <t>Tibati 2010</t>
  </si>
  <si>
    <t>Dir</t>
  </si>
  <si>
    <t>Total Q2</t>
  </si>
  <si>
    <t xml:space="preserve">Grand Total: </t>
  </si>
  <si>
    <t>Possible Points for Q1</t>
  </si>
  <si>
    <t>Possible Points for Q2</t>
  </si>
  <si>
    <t>Total Q3-Q15</t>
  </si>
  <si>
    <t>Maximum Possible Q3-Q15</t>
  </si>
  <si>
    <t>Maximum Grand Total</t>
  </si>
  <si>
    <t>Comments</t>
  </si>
  <si>
    <t>Blank</t>
  </si>
  <si>
    <t>RAS</t>
  </si>
  <si>
    <t>Weight</t>
  </si>
  <si>
    <t xml:space="preserve">25-50% </t>
  </si>
  <si>
    <t xml:space="preserve">50-75% </t>
  </si>
  <si>
    <t xml:space="preserve">75% –100% </t>
  </si>
  <si>
    <t>N/A</t>
  </si>
  <si>
    <t>&gt; 75%</t>
  </si>
  <si>
    <t>Points*</t>
  </si>
  <si>
    <t>Max possible</t>
  </si>
  <si>
    <t>See c.</t>
  </si>
  <si>
    <t>Weight for Q1</t>
  </si>
  <si>
    <t>Total Q1</t>
  </si>
  <si>
    <t>Total Q1-2</t>
  </si>
  <si>
    <t>Maximum Q1-Q2</t>
  </si>
  <si>
    <t xml:space="preserve">Red indicates weights </t>
  </si>
  <si>
    <t>Council</t>
  </si>
  <si>
    <t xml:space="preserve">La commune n'a recu aucune donnation </t>
  </si>
  <si>
    <t>L'incivisme fiscal; manque de moyens de locomotion pour le …(???)</t>
  </si>
  <si>
    <t>86.16.%</t>
  </si>
  <si>
    <t xml:space="preserve">Les rapports administratif sont publies deux mois apres l'exercise budgetaire ecoule </t>
  </si>
  <si>
    <t>Ngaroundal 2010</t>
  </si>
  <si>
    <t>CF. Pieces annexes edictes pour accompagnement a l'approbation des budgets et comptes administratifs de gestion (Sommier des batiments et etat de bien acquis).</t>
  </si>
  <si>
    <t>Tous les dons sont pris en charge en comptabilite - materis pares leur reception par deliberation du conseil municipal, qu'ils soient en nature ou en especes.</t>
  </si>
  <si>
    <t xml:space="preserve">Vanant en appui direct a la Commune </t>
  </si>
  <si>
    <t>Rapport presente sur les projets d'interet communautaires ou general.</t>
  </si>
  <si>
    <t xml:space="preserve">Le plan communal de developpement elabore de manier participative et adopte pare le conseil municipal est la source de budgetisation des projets annuels de cette Commune </t>
  </si>
  <si>
    <t xml:space="preserve">Rencontres et reunions avec autorites administratives, comites de concertation des villages, autorites traditionnelles et religieuses et leaders d'associations concourant au developpement. </t>
  </si>
  <si>
    <t xml:space="preserve">Par affichage apres approbation et/ou solicitation </t>
  </si>
  <si>
    <t xml:space="preserve">Audit depend de structure competentes de l'Etat sous forme de controle </t>
  </si>
  <si>
    <t>Council/FY</t>
  </si>
  <si>
    <t>La situation detaille accompagne le Budget</t>
  </si>
  <si>
    <t xml:space="preserve">Chaque conseiller dispose un avant projet de Budget et toutes les deliberations concernant les realisations Budgetaires </t>
  </si>
  <si>
    <t>PAI (???) …or PDL (???)</t>
  </si>
  <si>
    <t>Les partenaires des communes et PNUD (??)</t>
  </si>
  <si>
    <t>En un mot chaque conseiller dispose l'avant projet de Budget et toutes les deliberations concernant les realisations de l'exercise.</t>
  </si>
  <si>
    <t>Plan de Developpement local ete etabli par PNDP, les conseillers municipaux et les populations, elites.</t>
  </si>
  <si>
    <t>Le rapport est presente au plus tard le Mars de l'annnee suivante</t>
  </si>
  <si>
    <t>Incivisme fiscal</t>
  </si>
  <si>
    <t>Elles sont inscrites au budget et justifies</t>
  </si>
  <si>
    <t>Ils sont inscrits et detailles</t>
  </si>
  <si>
    <t>Reactualisees par an</t>
  </si>
  <si>
    <t>Tout le conseil</t>
  </si>
  <si>
    <t>Associations, quartier, villages, elites</t>
  </si>
  <si>
    <t>L'audit est presente a travers le compte administratif quie est vote 3 mois apres la find de l'exercise</t>
  </si>
  <si>
    <t>La hausse du taux des revenues realises est lie a dotation generale de lEtat et de l'augmentation de CAC</t>
  </si>
  <si>
    <t xml:space="preserve">* out of 50 points maximum </t>
  </si>
  <si>
    <t xml:space="preserve">Oui, toute l'information est présentée
 </t>
  </si>
  <si>
    <t>Oui, l'information est présentée</t>
  </si>
  <si>
    <t>Non, l'information n'est pas présentée</t>
  </si>
  <si>
    <t>NSP</t>
  </si>
  <si>
    <t>Toutes les sources sont identifiées individuellement</t>
  </si>
  <si>
    <t>Quelques sources sont identifiées</t>
  </si>
  <si>
    <t>Aucune source n'est identifiée</t>
  </si>
  <si>
    <t>Données présentes pour tous les programmes</t>
  </si>
  <si>
    <t>Données présentes pour quelques programmes</t>
  </si>
  <si>
    <t>Aucune donnée</t>
  </si>
  <si>
    <t>Indicateurs pour tous les programmes</t>
  </si>
  <si>
    <t>Indicateurs pour quelques programmes</t>
  </si>
  <si>
    <t>Pas d'indicateurs</t>
  </si>
  <si>
    <t>B. Non</t>
  </si>
  <si>
    <t>Oui</t>
  </si>
  <si>
    <t>Non</t>
  </si>
  <si>
    <t>oui</t>
  </si>
  <si>
    <t>non</t>
  </si>
  <si>
    <t>3 - 6 mois</t>
  </si>
  <si>
    <t>&gt; 6 mois</t>
  </si>
  <si>
    <t>Le rapport n'est pas publié</t>
  </si>
  <si>
    <t>6 - 12 mois</t>
  </si>
  <si>
    <t>&gt; 12 mois</t>
  </si>
  <si>
    <t>Noms des conseils locaux</t>
  </si>
  <si>
    <t>Rang</t>
  </si>
  <si>
    <t>Points</t>
  </si>
  <si>
    <t>Rang par ordre descendant des points gagnés</t>
  </si>
  <si>
    <t>Position du nième score le plus élevé dans la colonne "points gagnés"</t>
  </si>
  <si>
    <t>Scores triés par points du plus faible au plus élevé</t>
  </si>
  <si>
    <t>Non produit</t>
  </si>
  <si>
    <t xml:space="preserve"> Produit mais non disponible au public</t>
  </si>
  <si>
    <t>Produit et disponible au public, mais seulement sur demande</t>
  </si>
  <si>
    <t>Produit et distribué au public</t>
  </si>
  <si>
    <t xml:space="preserve">Budget adopté </t>
  </si>
  <si>
    <t xml:space="preserve"> Résumé du Budget </t>
  </si>
  <si>
    <t xml:space="preserve"> Rapport en Milieu d’année</t>
  </si>
  <si>
    <t xml:space="preserve"> Rapport de fin d’année </t>
  </si>
  <si>
    <t>Légende du graph</t>
  </si>
  <si>
    <t>Proportion des réponses</t>
  </si>
  <si>
    <t>Si les pourcentages des questions Q2-Q15 font moins de 100%, certains conseils ont laissés la question vide</t>
  </si>
  <si>
    <t>Nombre de conseils</t>
  </si>
  <si>
    <t>BUMBU</t>
  </si>
  <si>
    <t>Le cadre de concertation de la Société civile existe il y a une année mais n’a pas encore pris part a aucun processus du genre Budgétaire !</t>
  </si>
  <si>
    <t>Selembao</t>
  </si>
  <si>
    <t>Kintambo</t>
  </si>
  <si>
    <t>Kalamu</t>
  </si>
  <si>
    <t>Ngaba</t>
  </si>
  <si>
    <t>Makala</t>
  </si>
  <si>
    <t>Limete</t>
  </si>
  <si>
    <t>Ngiri-Ngiri</t>
  </si>
  <si>
    <t>Matete</t>
  </si>
  <si>
    <t>Kasavubu</t>
  </si>
  <si>
    <t>Ngaliema</t>
  </si>
  <si>
    <t>Kinsenso</t>
  </si>
  <si>
    <t>Lingwala</t>
  </si>
  <si>
    <t>Bandalungwa</t>
  </si>
  <si>
    <t>Mt-Ngafula</t>
  </si>
  <si>
    <t>Barumbu</t>
  </si>
  <si>
    <t>Ndjili</t>
  </si>
  <si>
    <t>Kimbaseke</t>
  </si>
  <si>
    <t>Maluku</t>
  </si>
  <si>
    <t>Bumbu</t>
  </si>
  <si>
    <t>Nsele</t>
  </si>
  <si>
    <t>Lemba</t>
  </si>
  <si>
    <t>Noms des communes</t>
  </si>
  <si>
    <t>Nom des communes par ordre de rang décroissant</t>
  </si>
  <si>
    <t>Gombe</t>
  </si>
  <si>
    <t>Masina</t>
  </si>
  <si>
    <t>Kinshasa</t>
  </si>
  <si>
    <t xml:space="preserve"> Rapport d’audit (reddition des comptes)</t>
  </si>
  <si>
    <t xml:space="preserve">1. La date de publication du budget est-elle connue au moins un mois d’avance? </t>
  </si>
  <si>
    <t xml:space="preserve">2. La notification de la publication est-elle envoyée aux medias et usagers par tous les canaux de communication ? </t>
  </si>
  <si>
    <t xml:space="preserve">3.  Le document est-il publié au public le même jour qu’il est envoyé aux media officiels? </t>
  </si>
  <si>
    <t xml:space="preserve">4.  Le document est-il disponible gratuitement sur Internet ? </t>
  </si>
  <si>
    <t xml:space="preserve">5.  Les exemplaires gratuits sont-ils disponibles et accessibles à tous ? </t>
  </si>
  <si>
    <t xml:space="preserve">6.  Une réunions spéciale est-elle animée pour discuter le document publié? </t>
  </si>
  <si>
    <t>7.   Le document est-il diffusé par les Chefs de Quartiers ou autres partenaires impliqués (OSC et Eglises) ?</t>
  </si>
  <si>
    <t>Quel est le taux de réalisation des recettes actuelles en rapport au score du dernier exercice ? Veuillez consulter la reddition des comptes ou le rapport financier de l’an dernier avant de répondre à cette question</t>
  </si>
  <si>
    <t xml:space="preserve">Les documents du budget présentent-ils des renseignements sur les actifs non financiers (p. ex., véhicules, bâtiments) détenus par la commune ?municipal? </t>
  </si>
  <si>
    <t>a. Oui, des renseignements détaillés sur les actifs non financiers sont présentées, y compris une liste des actifs et (si possible) une estimation de leur valeur marchande.</t>
  </si>
  <si>
    <t>b. Oui, information présentée, mettant en évidence des informations clés, avec quelques détails.</t>
  </si>
  <si>
    <t>c. non, les informations sur les actifs non financiers ne sont pas présentées.</t>
  </si>
  <si>
    <t>d. non applicable/autres (s’il vous plaît commentaire) :</t>
  </si>
  <si>
    <t xml:space="preserve">Les documents de budget fournissent-ils des détails sur les sources d'aide des donateurs, tant financière qu'en nature (par exemple, le matériel fourni, infrastructure construite, etc.)? </t>
  </si>
  <si>
    <t xml:space="preserve">a. toutes les sources d’aide des donateurs sont identifiées individuellement. </t>
  </si>
  <si>
    <t xml:space="preserve">b. certaines sources d’aide des donateurs sont identifiées individuellement. </t>
  </si>
  <si>
    <t xml:space="preserve">c. aucune source d’aide des donateurs n’est identifiées individuellement. </t>
  </si>
  <si>
    <t xml:space="preserve">Les données non financières actuelles des documents budgétaires (par exemple, le budget ou le procès-verbal de la session budgétaire ou le compte administratif), tels que le nombre de bénéficiaires, pour des programmes de dépenses sont elles présentées ?non financières, telles que le nombre de bénéficiaires, des programmes de dépense? </t>
  </si>
  <si>
    <t xml:space="preserve">a. Les données Non financières sont présentées pour tous les programmes. </t>
  </si>
  <si>
    <t xml:space="preserve">b. Les données Non financières sont présentées pour certains programmes. </t>
  </si>
  <si>
    <t xml:space="preserve">c. aucune donnée non financières n’est présentée. </t>
  </si>
  <si>
    <t xml:space="preserve">Les documents budgétaires contiennent-ils des indicateurs de résultats (p. ex. des kilomètres de routes construites, nombre de salles de classes construites, nombre de bureaux d’école fourni) pour des programmes de dépenses ?construites, nombre de bureaux d'école fournis, etc.) pour des programmes de dépense? 
</t>
  </si>
  <si>
    <t xml:space="preserve">La commune publie t elle la présentation non technique du budget destinée aux citoyens qui décrit le budget et ses propositions (par exemple budget sommaire, budget citoyens) ?
</t>
  </si>
  <si>
    <t>Dans l’affirmative, quel type d’information la présentation non technique comprend-elle ? S’il vous plaît commentaire :</t>
  </si>
  <si>
    <t>Quel est le pourcentage de membres des assemblées participant aux débats au sein de la commune qui sont consultés dans le processus de détermination des priorités budgétaires ?</t>
  </si>
  <si>
    <t xml:space="preserve">a. moins de 25 % </t>
  </si>
  <si>
    <t xml:space="preserve">b. entre 25 et 50 % </t>
  </si>
  <si>
    <t xml:space="preserve">c. entre 50 et 75 % </t>
  </si>
  <si>
    <t xml:space="preserve">d. plus de 75 % </t>
  </si>
  <si>
    <t>Pas applicable/autres (s’il vous plaît commentaire) :</t>
  </si>
  <si>
    <t>L’exécutif de la commune conduit il des consultations auprès du public dans le cadre de son processus de détermination des priorités budgétaires ?</t>
  </si>
  <si>
    <t xml:space="preserve">1) participation citoyenne active dans les discussions du Conseil local. </t>
  </si>
  <si>
    <t xml:space="preserve">(2) les représentants de la commune discutent du budget avec les citoyens dans leur circonscription. </t>
  </si>
  <si>
    <t xml:space="preserve">(3) autre (veuillez préciser): </t>
  </si>
  <si>
    <t xml:space="preserve">Pour le rapport semestriel sur les dépenses courantes, rendus publics par le pouvoir exécutif, combien de temps s’écoule généralement entre la fin de la période considérée et la période où le rapport est rendu public (par exemple, le rapport est publié moins de 4 semaines après la fin du deuxième trimestre) ?période de reportage et la présentation du rapport au public (par exemple, le rapport a été présenté au public moins de 4 semaines après la fin du deuxième trimestre)?  
</t>
  </si>
  <si>
    <t>Après la fin de l’exercice budgétaire, après combien de temps l’exécutif de la commune prend il pour communiquer au public un rapport de fin d’année qui traite des résultats du budget de l’année précédente?</t>
  </si>
  <si>
    <t xml:space="preserve">a. le rapport est publié six mois ou moins après la fin de l’exercice. </t>
  </si>
  <si>
    <t xml:space="preserve">c. le rapport est rendu public entre 6 à 12 mois après la fin de l’exercice. </t>
  </si>
  <si>
    <t xml:space="preserve">c. le rapport est rendu public à plus de 12 mois après la fin de l’exercice. </t>
  </si>
  <si>
    <t>d. le pouvoir exécutif de la commune ne présente pas de rapport de fin d’année au public.</t>
  </si>
  <si>
    <t>a. les comptes vérifiés définitifs sont communiqués aux publics 6 mois ou moins après la fin de l’exercice.</t>
  </si>
  <si>
    <t xml:space="preserve">b. les comptes vérifiés définitifs sont publiés entre 6 à 12 mois après la fin de l’exercice. </t>
  </si>
  <si>
    <t xml:space="preserve">c. les comptes vérifiés finaux sont publiés plus de 12 mois, mais dans les 24 mois de la fin de l’exercice. </t>
  </si>
  <si>
    <t xml:space="preserve">d. l’audit des comptes n’est pas effectué dans les 24 mois suivant la fin de l’exercice, ou il n’est pas rendus publics. </t>
  </si>
  <si>
    <t xml:space="preserve">&lt; 25% </t>
  </si>
  <si>
    <t xml:space="preserve">&gt; 100% </t>
  </si>
  <si>
    <t>≤  3 mois après la fin de la période</t>
  </si>
  <si>
    <t>≤  6 mois après la fin de l'année budgétaire</t>
  </si>
  <si>
    <t>12 - 24 mois</t>
  </si>
  <si>
    <t>Pas fait 24 mois après la fin de l'année budgétaire</t>
  </si>
  <si>
    <t xml:space="preserve">a.     Moins de 25% </t>
  </si>
  <si>
    <t xml:space="preserve">b.     Entre 25-50% </t>
  </si>
  <si>
    <t xml:space="preserve">c.     Entre 50-75% </t>
  </si>
  <si>
    <t xml:space="preserve">d.     Entre 75% –100% </t>
  </si>
  <si>
    <t xml:space="preserve">e.     Plus de 100% </t>
  </si>
  <si>
    <r>
      <t xml:space="preserve">a.  </t>
    </r>
    <r>
      <rPr>
        <sz val="9"/>
        <color theme="1"/>
        <rFont val="Arial"/>
      </rPr>
      <t xml:space="preserve">Oui, des informations détaillées sur les actifs financiers sont présentées, y compris une liste des actifs, conformément à leur but et une estimation de leur valeur marchande. </t>
    </r>
  </si>
  <si>
    <r>
      <t xml:space="preserve">b.  </t>
    </r>
    <r>
      <rPr>
        <sz val="9"/>
        <color theme="1"/>
        <rFont val="Arial"/>
      </rPr>
      <t xml:space="preserve">Oui, l’information est présentée, mettant en évidence des informations clés, avec quelques détails. </t>
    </r>
  </si>
  <si>
    <r>
      <t xml:space="preserve">c.  </t>
    </r>
    <r>
      <rPr>
        <sz val="9"/>
        <color theme="1"/>
        <rFont val="Arial"/>
      </rPr>
      <t xml:space="preserve">non, les informations sur les actifs financiers ne sont pas présentées. </t>
    </r>
  </si>
  <si>
    <r>
      <t xml:space="preserve">d.  </t>
    </r>
    <r>
      <rPr>
        <sz val="9"/>
        <color theme="1"/>
        <rFont val="Arial"/>
      </rPr>
      <t>non applicable/autres (s’il vous plaît commentaire) :</t>
    </r>
  </si>
  <si>
    <t xml:space="preserve">a.  Des indicateurs de performance sont présentés pour tous les programmes. </t>
  </si>
  <si>
    <t xml:space="preserve">b.  Des indicateurs de performance sont présentés pour quelques programmes. </t>
  </si>
  <si>
    <t xml:space="preserve">c.  Aucun indicateur de performance n'est présenté. </t>
  </si>
  <si>
    <t xml:space="preserve">a.  Oui </t>
  </si>
  <si>
    <t xml:space="preserve">b.  Non </t>
  </si>
  <si>
    <t xml:space="preserve">c.  Si oui, quelle genre de consultations avec le public sont tenues </t>
  </si>
  <si>
    <t xml:space="preserve">a.  Le rapport est publié 3 mois ou moins après la fin de la période. </t>
  </si>
  <si>
    <t xml:space="preserve">b.  Le rapport est publié 6 mois ou moins (mais plus de 3 mois) après la fin de la période. </t>
  </si>
  <si>
    <t xml:space="preserve">c.  Le rapport est publié plus de 6 mois après la fin de la période. </t>
  </si>
  <si>
    <t xml:space="preserve">d.  Le rapport n'est pas publié. </t>
  </si>
  <si>
    <t>5.  Rapport d’audit (reddition des comptes)</t>
  </si>
  <si>
    <t>Quel est le taux de réalisation des recettes actuelles en rapport au score du dernier exercice ? Veuillez consulter la reddition des comptes ou le rapport financier de l’an dernier avant de répondre à cette question.</t>
  </si>
  <si>
    <t>Les documents du budget présentent-ils des renseignements sur les actifs non financiers (p. ex., véhicules, bâtiments) détenus par la commune ?</t>
  </si>
  <si>
    <t>Les documents de budget présentent-ils des informations sur les actifs financiers (par exemple, dépôts bancaires, dettes, actions) détenus par la commune ?</t>
  </si>
  <si>
    <t>Les documents budgétaires fournissent-ils des détails sur les sources d’aide des donateurs, tant financière qu’en nature (matériel fourni, infrastructure construite, etc..) ?</t>
  </si>
  <si>
    <t>Les données non financières actuelles des documents budgétaires (par exemple, le budget ou le procès-verbal de la session budgétaire ou le compte administratif), tels que le nombre de bénéficiaires, pour des programmes de dépenses sont elles présentées ?</t>
  </si>
  <si>
    <t>Les documents budgétaires contiennent-ils des indicateurs de résultats (p. ex. des kilomètres de routes construites, nombre de salles de classes construites, nombre de bureaux d’école fourni) pour des programmes de dépenses ?</t>
  </si>
  <si>
    <t>La commune publie t elle la présentation non technique du budget destinée aux citoyens qui décrit le budget et ses propositions (par exemple budget sommaire, budget citoyens) ?</t>
  </si>
  <si>
    <t xml:space="preserve">Quel est le pourcentage de membres des assemblées participant aux débats au sein de la commune qui sont consultés dans le processus de détermination des priorités budgétaires ? </t>
  </si>
  <si>
    <t>Pour le rapport semestriel sur les dépenses courantes, rendus publics par le pouvoir exécutif, combien de temps s’écoule généralement entre la fin de la période considérée et la période où le rapport est rendu public (par exemple, le rapport est publié moins de 4 semaines après la fin du deuxième trimestre) ?</t>
  </si>
  <si>
    <t xml:space="preserve">Combien de temps après la fin de l'exercice budgétaire les dépenses annuelles finales sont auditées et présentées au public?  </t>
  </si>
  <si>
    <t xml:space="preserve">a.  Oui, l'information exhaustive sur les actifs financiers est présentée, y compris une liste des capitaux, une discussion de leur but, et une évaluation de leur valeur marchande. </t>
  </si>
  <si>
    <t xml:space="preserve">b.  Oui, l'information est présentée, accentuant l'information clé, avec quelques détails. </t>
  </si>
  <si>
    <t xml:space="preserve">c.  Non, l'information sur les actifs financiers n'est pas présentée. </t>
  </si>
  <si>
    <t xml:space="preserve">a.  Oui, l'information exhaustive sur les actifs non financiers est présentée, y compris une liste des capitaux, une discussion de leur but, et une évaluation de leur valeur marchande. </t>
  </si>
  <si>
    <t xml:space="preserve">b.  Oui, l'information est présentée, accentuant l'information clé,  avec quelques  détails. </t>
  </si>
  <si>
    <t xml:space="preserve">c.  Non, l'information sur les actifs non financiers n'est pas présentée. </t>
  </si>
  <si>
    <t xml:space="preserve">d.     Plus de 75% </t>
  </si>
  <si>
    <t xml:space="preserve">1)     participation active des citoyens au cours des discussions du conseil local </t>
  </si>
  <si>
    <t xml:space="preserve">2)     les conseils locaux discutent le budget avec des citoyens dans leurs districts </t>
  </si>
  <si>
    <t>3)     autre (svp produire un descriptif) :</t>
  </si>
  <si>
    <t xml:space="preserve">a.  Le rapport est publié six mois ou moins après la fin de l'exercice budgétaire. </t>
  </si>
  <si>
    <t xml:space="preserve">b.  Le rapport est publié12 mois ou moins (mais plus de six mois) après la fin de l'exercice budgétaire. </t>
  </si>
  <si>
    <t xml:space="preserve">c.  Le rapport est publié plus de 12 mois après la fin de l'exercice budgétaire. </t>
  </si>
  <si>
    <t xml:space="preserve">d.  Le maire ne publie pas un rapport de fin d'année. </t>
  </si>
  <si>
    <r>
      <t xml:space="preserve">f.      Autre (svp produire un commentaire). </t>
    </r>
    <r>
      <rPr>
        <u/>
        <sz val="9"/>
        <color rgb="FF000000"/>
        <rFont val="Arial"/>
        <family val="2"/>
      </rPr>
      <t>Commentaire</t>
    </r>
    <r>
      <rPr>
        <sz val="9"/>
        <color rgb="FF000000"/>
        <rFont val="Arial"/>
        <family val="2"/>
      </rPr>
      <t> :</t>
    </r>
  </si>
  <si>
    <r>
      <t xml:space="preserve">d.  Pas applicable/autre (svp produire un commentaire). </t>
    </r>
    <r>
      <rPr>
        <u/>
        <sz val="9"/>
        <color rgb="FF000000"/>
        <rFont val="Arial"/>
        <family val="2"/>
      </rPr>
      <t>Commentaire</t>
    </r>
    <r>
      <rPr>
        <sz val="9"/>
        <color rgb="FF000000"/>
        <rFont val="Arial"/>
        <family val="2"/>
      </rPr>
      <t>:</t>
    </r>
  </si>
  <si>
    <t>Après combien de temps après la fin de l’exercice les dépenses annuelles finales sont elles vérifiés et rendues publiques ?</t>
  </si>
  <si>
    <t xml:space="preserve">Les documents de budget présentent-ils des informations sur les actifs financiers (par exemple, dépôts bancaires, dettes, actions) détenus par la commune ? </t>
  </si>
  <si>
    <t>Après combien de temps après la fin de l’exercice, les dépenses annuelles finales sont elles vérifiées et rendues publiques ?</t>
  </si>
  <si>
    <t xml:space="preserve">Pour le rapport semestriel sur les dépenses courantes, rendus publics par le pouvoir exécutif, combien de temps s’écoule généralement entre la fin de la période considérée et la période où le rapport est rendu public (par exemple, le rapport est publié moins de 4 semaines après la fin du deuxième trimestre) ?  </t>
  </si>
  <si>
    <t xml:space="preserve">Les documents budgétaires fournissent-ils des détails sur les sources d’aide des donateurs, tant financière qu’en nature (matériel fourni, infrastructure construite, etc..) ? </t>
  </si>
  <si>
    <t>Quel est le taux de réalisation des dépenses du dernier exercice ? Veuillez consulter la reddition des comptes ou le rapport financier de l’an dernier avant de répondre à cette question.</t>
  </si>
  <si>
    <t>Pour les rapports budgétaires produits et diffusés au public, quelles sont les étapes prises en compte pour la diffusion et pour susciter l’intérêt des citoyens ? (si rapport produit, pour chaque question, 1-7, écrire OUI ou NON dans les cases des colonnes I-V).</t>
  </si>
  <si>
    <t xml:space="preserve">Quel est le taux de réalisation des dépenses du dernier exercice ? Veuillez consulter la reddition des comptes ou le rapport financier de l’an dernier avant de répondre à cette question.
</t>
  </si>
  <si>
    <t>Documents Budgétaires disponibles (Pour chaque document type (1-5), choisir la réponse appropriée (I, II, II or IV). Choisir uniquement une réponse par document  en cochant la case indiquée dans le tableau).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</si>
</sst>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9"/>
      <color rgb="FF000000"/>
      <name val="Arial"/>
      <family val="2"/>
    </font>
    <font>
      <b/>
      <sz val="9"/>
      <color rgb="FF800000"/>
      <name val="Arial"/>
      <family val="2"/>
    </font>
    <font>
      <sz val="7"/>
      <color rgb="FF000000"/>
      <name val="Times New Roman"/>
      <family val="1"/>
    </font>
    <font>
      <u/>
      <sz val="9"/>
      <color rgb="FF000000"/>
      <name val="Arial"/>
      <family val="2"/>
    </font>
    <font>
      <b/>
      <sz val="11"/>
      <color theme="1"/>
      <name val="Calibri"/>
      <family val="2"/>
      <scheme val="minor"/>
    </font>
    <font>
      <b/>
      <sz val="9"/>
      <color rgb="FF000000"/>
      <name val="Arial"/>
      <family val="2"/>
    </font>
    <font>
      <sz val="11"/>
      <name val="Calibri"/>
      <family val="2"/>
      <scheme val="minor"/>
    </font>
    <font>
      <sz val="11"/>
      <color rgb="FFFF0000"/>
      <name val="Calibri"/>
      <family val="2"/>
      <scheme val="minor"/>
    </font>
    <font>
      <sz val="9"/>
      <color rgb="FFFF0000"/>
      <name val="Arial"/>
      <family val="2"/>
    </font>
    <font>
      <u/>
      <sz val="11"/>
      <color theme="10"/>
      <name val="Calibri"/>
      <family val="2"/>
      <scheme val="minor"/>
    </font>
    <font>
      <u/>
      <sz val="11"/>
      <color theme="11"/>
      <name val="Calibri"/>
      <family val="2"/>
      <scheme val="minor"/>
    </font>
    <font>
      <sz val="10"/>
      <color theme="1"/>
      <name val="Times New Roman"/>
    </font>
    <font>
      <sz val="9"/>
      <color theme="1"/>
      <name val="Arial"/>
    </font>
    <font>
      <b/>
      <sz val="9"/>
      <color theme="1"/>
      <name val="Arial"/>
    </font>
    <font>
      <sz val="9"/>
      <name val="Arial"/>
    </font>
  </fonts>
  <fills count="6">
    <fill>
      <patternFill patternType="none"/>
    </fill>
    <fill>
      <patternFill patternType="gray125"/>
    </fill>
    <fill>
      <patternFill patternType="solid">
        <fgColor rgb="FFFDE9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s>
  <borders count="40">
    <border>
      <left/>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bottom style="medium">
        <color auto="1"/>
      </bottom>
      <diagonal/>
    </border>
    <border>
      <left/>
      <right/>
      <top style="thin">
        <color auto="1"/>
      </top>
      <bottom style="double">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s>
  <cellStyleXfs count="271">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85">
    <xf numFmtId="0" fontId="0" fillId="0" borderId="0" xfId="0"/>
    <xf numFmtId="0" fontId="1" fillId="0" borderId="2" xfId="0" applyFont="1" applyBorder="1" applyAlignment="1">
      <alignment vertical="center"/>
    </xf>
    <xf numFmtId="0" fontId="0" fillId="0" borderId="2" xfId="0" applyBorder="1"/>
    <xf numFmtId="0" fontId="1" fillId="0" borderId="2" xfId="0" applyFont="1" applyBorder="1" applyAlignment="1">
      <alignment vertical="center" wrapText="1"/>
    </xf>
    <xf numFmtId="0" fontId="1" fillId="0" borderId="3" xfId="0" applyFont="1" applyBorder="1" applyAlignment="1">
      <alignment vertical="center"/>
    </xf>
    <xf numFmtId="0" fontId="0" fillId="0" borderId="3" xfId="0" applyBorder="1"/>
    <xf numFmtId="0" fontId="1" fillId="0" borderId="3"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xf numFmtId="0" fontId="1" fillId="0" borderId="3" xfId="0" applyFont="1" applyBorder="1"/>
    <xf numFmtId="0" fontId="1" fillId="0" borderId="2" xfId="0" applyFont="1" applyBorder="1" applyAlignment="1">
      <alignment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xf numFmtId="0" fontId="1" fillId="0" borderId="3" xfId="0" applyFont="1" applyBorder="1" applyAlignment="1">
      <alignment wrapText="1"/>
    </xf>
    <xf numFmtId="0" fontId="1" fillId="0" borderId="4" xfId="0" applyFont="1" applyBorder="1" applyAlignment="1">
      <alignment horizontal="left" vertical="center"/>
    </xf>
    <xf numFmtId="0" fontId="0" fillId="0" borderId="4" xfId="0" applyBorder="1"/>
    <xf numFmtId="0" fontId="1" fillId="0" borderId="4" xfId="0" applyFont="1" applyBorder="1"/>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xf numFmtId="0" fontId="1" fillId="0" borderId="4" xfId="0" applyFont="1" applyBorder="1" applyAlignment="1">
      <alignment wrapText="1"/>
    </xf>
    <xf numFmtId="0" fontId="1" fillId="0" borderId="2" xfId="0" applyFont="1" applyFill="1" applyBorder="1"/>
    <xf numFmtId="0" fontId="0" fillId="0" borderId="2" xfId="0" applyBorder="1" applyAlignment="1"/>
    <xf numFmtId="0" fontId="0" fillId="0" borderId="0" xfId="0" applyAlignment="1">
      <alignment wrapText="1"/>
    </xf>
    <xf numFmtId="0" fontId="0" fillId="0" borderId="8" xfId="0" applyBorder="1" applyAlignment="1">
      <alignment horizontal="center"/>
    </xf>
    <xf numFmtId="0" fontId="5" fillId="0" borderId="13" xfId="0" applyFont="1" applyBorder="1"/>
    <xf numFmtId="0" fontId="5" fillId="0" borderId="13" xfId="0" applyFont="1" applyBorder="1" applyAlignment="1">
      <alignment horizontal="center"/>
    </xf>
    <xf numFmtId="0" fontId="0" fillId="0" borderId="14" xfId="0" applyBorder="1"/>
    <xf numFmtId="0" fontId="0" fillId="0" borderId="14" xfId="0" applyBorder="1" applyAlignment="1">
      <alignment horizontal="center"/>
    </xf>
    <xf numFmtId="0" fontId="0" fillId="0" borderId="8" xfId="0" applyBorder="1"/>
    <xf numFmtId="0" fontId="2" fillId="2" borderId="2" xfId="0" applyFont="1" applyFill="1" applyBorder="1" applyAlignment="1">
      <alignment horizontal="center" wrapText="1"/>
    </xf>
    <xf numFmtId="0" fontId="2" fillId="2" borderId="19" xfId="0" applyFont="1" applyFill="1" applyBorder="1" applyAlignment="1">
      <alignment horizontal="center" wrapText="1"/>
    </xf>
    <xf numFmtId="0" fontId="1" fillId="0" borderId="19" xfId="0" applyFont="1" applyBorder="1"/>
    <xf numFmtId="0" fontId="1" fillId="0" borderId="20" xfId="0" applyFont="1" applyBorder="1" applyAlignment="1">
      <alignment wrapText="1"/>
    </xf>
    <xf numFmtId="0" fontId="1" fillId="0" borderId="20" xfId="0" applyFont="1" applyBorder="1"/>
    <xf numFmtId="0" fontId="1" fillId="0" borderId="21" xfId="0" applyFont="1" applyBorder="1"/>
    <xf numFmtId="0" fontId="6" fillId="0" borderId="22" xfId="0" applyFont="1" applyBorder="1"/>
    <xf numFmtId="0" fontId="0" fillId="0" borderId="16" xfId="0" applyBorder="1"/>
    <xf numFmtId="0" fontId="0" fillId="0" borderId="23" xfId="0" applyBorder="1"/>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6" fillId="0" borderId="24" xfId="0" applyFont="1" applyBorder="1"/>
    <xf numFmtId="0" fontId="0" fillId="0" borderId="15" xfId="0" applyBorder="1"/>
    <xf numFmtId="0" fontId="0" fillId="0" borderId="1" xfId="0" applyBorder="1"/>
    <xf numFmtId="0" fontId="6" fillId="0" borderId="26" xfId="0" applyFont="1" applyBorder="1"/>
    <xf numFmtId="0" fontId="0" fillId="0" borderId="19" xfId="0" applyBorder="1"/>
    <xf numFmtId="0" fontId="1" fillId="0" borderId="20" xfId="0" applyFont="1" applyBorder="1" applyAlignment="1">
      <alignment vertical="center" wrapText="1"/>
    </xf>
    <xf numFmtId="0" fontId="0" fillId="0" borderId="20" xfId="0" applyBorder="1" applyAlignment="1"/>
    <xf numFmtId="0" fontId="0" fillId="0" borderId="3" xfId="0" applyBorder="1" applyAlignment="1"/>
    <xf numFmtId="0" fontId="0" fillId="0" borderId="31" xfId="0" applyBorder="1"/>
    <xf numFmtId="9" fontId="1" fillId="0" borderId="2" xfId="0" applyNumberFormat="1" applyFont="1" applyBorder="1" applyAlignment="1">
      <alignment wrapText="1"/>
    </xf>
    <xf numFmtId="0" fontId="6" fillId="0" borderId="23" xfId="0" applyFont="1" applyBorder="1"/>
    <xf numFmtId="0" fontId="0" fillId="0" borderId="23" xfId="0" applyFont="1" applyBorder="1"/>
    <xf numFmtId="0" fontId="1" fillId="0" borderId="2" xfId="0" applyFont="1" applyBorder="1" applyAlignment="1">
      <alignment vertical="top"/>
    </xf>
    <xf numFmtId="0" fontId="1" fillId="0" borderId="20" xfId="0" applyFont="1" applyBorder="1" applyAlignment="1">
      <alignment vertical="top" wrapText="1"/>
    </xf>
    <xf numFmtId="0" fontId="1" fillId="0" borderId="2" xfId="0" applyFont="1" applyBorder="1" applyAlignment="1">
      <alignment horizontal="left" vertical="top" wrapText="1"/>
    </xf>
    <xf numFmtId="0" fontId="0" fillId="5" borderId="2" xfId="0" applyFill="1" applyBorder="1" applyAlignment="1">
      <alignment wrapText="1"/>
    </xf>
    <xf numFmtId="0" fontId="0" fillId="4" borderId="2" xfId="0" applyFill="1" applyBorder="1" applyAlignment="1">
      <alignment wrapText="1"/>
    </xf>
    <xf numFmtId="0" fontId="7" fillId="4" borderId="9" xfId="0" applyFont="1" applyFill="1" applyBorder="1" applyAlignment="1">
      <alignment wrapText="1"/>
    </xf>
    <xf numFmtId="0" fontId="1" fillId="0" borderId="20" xfId="0" applyFont="1" applyBorder="1" applyAlignment="1">
      <alignment vertical="center"/>
    </xf>
    <xf numFmtId="0" fontId="1" fillId="0" borderId="2" xfId="0" applyFont="1" applyBorder="1" applyAlignment="1">
      <alignment vertical="top" wrapText="1"/>
    </xf>
    <xf numFmtId="0" fontId="0" fillId="0" borderId="34" xfId="0" applyBorder="1" applyAlignment="1"/>
    <xf numFmtId="0" fontId="0" fillId="3" borderId="4" xfId="0" applyFill="1" applyBorder="1"/>
    <xf numFmtId="2" fontId="0" fillId="5" borderId="2" xfId="0" applyNumberFormat="1" applyFill="1" applyBorder="1" applyAlignment="1">
      <alignment wrapText="1"/>
    </xf>
    <xf numFmtId="0" fontId="9" fillId="0" borderId="2" xfId="0" applyFont="1" applyBorder="1" applyAlignment="1">
      <alignment wrapText="1"/>
    </xf>
    <xf numFmtId="0" fontId="9" fillId="0" borderId="20" xfId="0" applyFont="1" applyBorder="1" applyAlignment="1">
      <alignment wrapText="1"/>
    </xf>
    <xf numFmtId="0" fontId="8" fillId="0" borderId="0" xfId="0" applyFont="1"/>
    <xf numFmtId="0" fontId="0" fillId="0" borderId="0" xfId="0" applyAlignment="1">
      <alignment horizontal="center"/>
    </xf>
    <xf numFmtId="16" fontId="1" fillId="0" borderId="2" xfId="0" applyNumberFormat="1" applyFont="1" applyBorder="1"/>
    <xf numFmtId="0" fontId="0" fillId="0" borderId="0" xfId="0" applyAlignment="1">
      <alignment horizontal="center" vertical="center"/>
    </xf>
    <xf numFmtId="0" fontId="0" fillId="0" borderId="0" xfId="0" applyAlignment="1">
      <alignment horizontal="left"/>
    </xf>
    <xf numFmtId="0" fontId="0" fillId="0" borderId="0" xfId="0" applyBorder="1"/>
    <xf numFmtId="0" fontId="0" fillId="0" borderId="36" xfId="0" applyBorder="1"/>
    <xf numFmtId="0" fontId="0" fillId="0" borderId="36" xfId="0" applyBorder="1" applyAlignment="1">
      <alignment horizontal="center"/>
    </xf>
    <xf numFmtId="0" fontId="5" fillId="0" borderId="35" xfId="0" applyFont="1" applyBorder="1"/>
    <xf numFmtId="0" fontId="5" fillId="0" borderId="35" xfId="0" applyFont="1" applyBorder="1" applyAlignment="1">
      <alignment horizontal="center" wrapText="1"/>
    </xf>
    <xf numFmtId="0" fontId="0" fillId="0" borderId="0" xfId="0" applyAlignment="1"/>
    <xf numFmtId="0" fontId="1" fillId="0" borderId="20" xfId="0" applyFont="1" applyBorder="1" applyAlignment="1"/>
    <xf numFmtId="0" fontId="2" fillId="2" borderId="2" xfId="0" applyFont="1" applyFill="1" applyBorder="1" applyAlignment="1">
      <alignment horizontal="center"/>
    </xf>
    <xf numFmtId="0" fontId="1" fillId="0" borderId="3" xfId="0" applyFont="1" applyBorder="1" applyAlignment="1"/>
    <xf numFmtId="0" fontId="5" fillId="0" borderId="13" xfId="0" applyFont="1" applyBorder="1" applyAlignment="1"/>
    <xf numFmtId="0" fontId="0" fillId="0" borderId="14" xfId="0" applyBorder="1" applyAlignment="1"/>
    <xf numFmtId="0" fontId="0" fillId="0" borderId="8" xfId="0" applyBorder="1" applyAlignment="1"/>
    <xf numFmtId="0" fontId="0" fillId="0" borderId="36" xfId="0" applyBorder="1" applyAlignment="1"/>
    <xf numFmtId="0" fontId="0" fillId="0" borderId="0" xfId="0" applyFill="1" applyBorder="1" applyAlignment="1"/>
    <xf numFmtId="0" fontId="0" fillId="0" borderId="0" xfId="0" applyFill="1" applyBorder="1" applyAlignment="1">
      <alignment horizontal="center"/>
    </xf>
    <xf numFmtId="0" fontId="1" fillId="0" borderId="37" xfId="0" applyFont="1" applyBorder="1" applyAlignment="1">
      <alignment horizontal="justify" vertical="center" wrapText="1"/>
    </xf>
    <xf numFmtId="0" fontId="12" fillId="0" borderId="39" xfId="0" applyFont="1" applyBorder="1" applyAlignment="1">
      <alignment horizontal="justify" vertical="center" wrapText="1"/>
    </xf>
    <xf numFmtId="0" fontId="13" fillId="0" borderId="0" xfId="0" applyFont="1" applyAlignment="1"/>
    <xf numFmtId="0" fontId="13" fillId="0" borderId="0" xfId="0" applyFont="1"/>
    <xf numFmtId="0" fontId="13" fillId="0" borderId="0" xfId="0" applyFont="1" applyAlignment="1">
      <alignment wrapText="1"/>
    </xf>
    <xf numFmtId="0" fontId="14" fillId="0" borderId="15" xfId="0" applyFont="1" applyBorder="1" applyAlignment="1">
      <alignment wrapText="1"/>
    </xf>
    <xf numFmtId="0" fontId="13" fillId="0" borderId="15" xfId="0" applyFont="1" applyBorder="1"/>
    <xf numFmtId="0" fontId="13" fillId="0" borderId="1" xfId="0" applyFont="1" applyBorder="1"/>
    <xf numFmtId="0" fontId="13" fillId="0" borderId="2" xfId="0" applyFont="1" applyBorder="1"/>
    <xf numFmtId="0" fontId="13" fillId="0" borderId="19" xfId="0" applyFont="1" applyBorder="1"/>
    <xf numFmtId="0" fontId="13" fillId="0" borderId="4" xfId="0" applyFont="1" applyBorder="1"/>
    <xf numFmtId="0" fontId="13" fillId="0" borderId="31" xfId="0" applyFont="1" applyBorder="1"/>
    <xf numFmtId="0" fontId="1" fillId="0" borderId="38" xfId="0" applyFont="1" applyBorder="1" applyAlignment="1">
      <alignment horizontal="justify" vertical="center" wrapText="1"/>
    </xf>
    <xf numFmtId="0" fontId="1" fillId="0" borderId="39" xfId="0" applyFont="1" applyBorder="1" applyAlignment="1">
      <alignment horizontal="justify"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7" xfId="0" applyFont="1" applyBorder="1" applyAlignment="1">
      <alignment horizontal="justify" vertical="center"/>
    </xf>
    <xf numFmtId="0" fontId="13" fillId="0" borderId="38" xfId="0" applyFont="1" applyBorder="1" applyAlignment="1">
      <alignment horizontal="justify" vertical="center"/>
    </xf>
    <xf numFmtId="0" fontId="13" fillId="0" borderId="23" xfId="0" applyFont="1" applyBorder="1"/>
    <xf numFmtId="0" fontId="13" fillId="0" borderId="16" xfId="0" applyFont="1" applyBorder="1"/>
    <xf numFmtId="0" fontId="15" fillId="4" borderId="9" xfId="0" applyFont="1" applyFill="1" applyBorder="1" applyAlignment="1">
      <alignment wrapText="1"/>
    </xf>
    <xf numFmtId="0" fontId="13" fillId="5" borderId="2" xfId="0" applyNumberFormat="1" applyFont="1" applyFill="1" applyBorder="1" applyAlignment="1">
      <alignment wrapText="1"/>
    </xf>
    <xf numFmtId="0" fontId="13" fillId="4" borderId="2" xfId="0" applyFont="1" applyFill="1" applyBorder="1" applyAlignment="1">
      <alignment wrapText="1"/>
    </xf>
    <xf numFmtId="0" fontId="13" fillId="5" borderId="2" xfId="0" applyFont="1" applyFill="1" applyBorder="1" applyAlignment="1">
      <alignment wrapText="1"/>
    </xf>
    <xf numFmtId="0" fontId="13" fillId="0" borderId="20" xfId="0" applyFont="1" applyBorder="1" applyAlignment="1"/>
    <xf numFmtId="0" fontId="13" fillId="0" borderId="3" xfId="0" applyFont="1" applyBorder="1"/>
    <xf numFmtId="0" fontId="13" fillId="0" borderId="3" xfId="0" applyFont="1" applyBorder="1" applyAlignment="1"/>
    <xf numFmtId="0" fontId="13" fillId="0" borderId="2" xfId="0" applyFont="1" applyBorder="1" applyAlignment="1"/>
    <xf numFmtId="0" fontId="13" fillId="3" borderId="4" xfId="0" applyFont="1" applyFill="1" applyBorder="1"/>
    <xf numFmtId="0" fontId="9" fillId="0" borderId="0" xfId="0" applyFont="1"/>
    <xf numFmtId="0" fontId="14" fillId="0" borderId="0" xfId="0" applyFont="1"/>
    <xf numFmtId="0" fontId="6" fillId="0" borderId="27" xfId="0" applyFont="1" applyBorder="1" applyAlignment="1">
      <alignment vertical="top" wrapText="1"/>
    </xf>
    <xf numFmtId="0" fontId="6" fillId="0" borderId="14" xfId="0" applyFont="1" applyBorder="1" applyAlignment="1">
      <alignment vertical="top" wrapText="1"/>
    </xf>
    <xf numFmtId="0" fontId="6" fillId="0" borderId="25" xfId="0" applyFont="1" applyBorder="1" applyAlignment="1">
      <alignment vertical="top" wrapText="1"/>
    </xf>
    <xf numFmtId="0" fontId="13" fillId="0" borderId="35" xfId="0" applyFont="1" applyBorder="1" applyAlignment="1">
      <alignment horizontal="left" wrapText="1"/>
    </xf>
    <xf numFmtId="0" fontId="6" fillId="0" borderId="27" xfId="0" applyFont="1" applyBorder="1" applyAlignment="1">
      <alignment wrapText="1"/>
    </xf>
    <xf numFmtId="0" fontId="6" fillId="0" borderId="14" xfId="0" applyFont="1" applyBorder="1" applyAlignment="1">
      <alignment wrapText="1"/>
    </xf>
    <xf numFmtId="0" fontId="14" fillId="0" borderId="14" xfId="0" applyFont="1" applyBorder="1" applyAlignment="1">
      <alignment wrapText="1"/>
    </xf>
    <xf numFmtId="0" fontId="14" fillId="0" borderId="25" xfId="0" applyFont="1" applyBorder="1" applyAlignment="1">
      <alignment wrapText="1"/>
    </xf>
    <xf numFmtId="0" fontId="14" fillId="0" borderId="14" xfId="0" applyFont="1" applyBorder="1" applyAlignment="1">
      <alignment vertical="top" wrapText="1"/>
    </xf>
    <xf numFmtId="0" fontId="14" fillId="0" borderId="25" xfId="0" applyFont="1" applyBorder="1" applyAlignment="1">
      <alignmen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13" fillId="0" borderId="20" xfId="0" applyFont="1" applyBorder="1" applyAlignment="1">
      <alignment horizontal="left"/>
    </xf>
    <xf numFmtId="0" fontId="13" fillId="0" borderId="21" xfId="0" applyFont="1" applyBorder="1" applyAlignment="1">
      <alignment horizontal="left"/>
    </xf>
    <xf numFmtId="0" fontId="13" fillId="0" borderId="28" xfId="0" applyFont="1" applyBorder="1" applyAlignment="1">
      <alignment horizontal="left"/>
    </xf>
    <xf numFmtId="0" fontId="13" fillId="0" borderId="29" xfId="0" applyFont="1" applyBorder="1" applyAlignment="1">
      <alignment horizontal="left"/>
    </xf>
    <xf numFmtId="0" fontId="13" fillId="0" borderId="30" xfId="0" applyFont="1" applyBorder="1" applyAlignment="1">
      <alignment horizontal="left"/>
    </xf>
    <xf numFmtId="0" fontId="6" fillId="0" borderId="14" xfId="0" applyFont="1" applyBorder="1" applyAlignment="1">
      <alignment horizontal="left" vertical="top"/>
    </xf>
    <xf numFmtId="0" fontId="6" fillId="0" borderId="25" xfId="0" applyFont="1" applyBorder="1" applyAlignment="1">
      <alignment horizontal="left" vertical="top"/>
    </xf>
    <xf numFmtId="0" fontId="13" fillId="0" borderId="32" xfId="0" applyFont="1" applyBorder="1" applyAlignment="1">
      <alignment horizontal="left"/>
    </xf>
    <xf numFmtId="0" fontId="13" fillId="0" borderId="13" xfId="0" applyFont="1" applyBorder="1" applyAlignment="1">
      <alignment horizontal="left"/>
    </xf>
    <xf numFmtId="0" fontId="13" fillId="0" borderId="33" xfId="0" applyFont="1" applyBorder="1" applyAlignment="1">
      <alignment horizontal="left"/>
    </xf>
    <xf numFmtId="0" fontId="6" fillId="0" borderId="14" xfId="0" applyFont="1" applyBorder="1" applyAlignment="1">
      <alignment horizontal="left"/>
    </xf>
    <xf numFmtId="0" fontId="6" fillId="0" borderId="25" xfId="0" applyFont="1" applyBorder="1" applyAlignment="1">
      <alignment horizontal="left"/>
    </xf>
    <xf numFmtId="0" fontId="6" fillId="0" borderId="27" xfId="0" applyFont="1" applyBorder="1" applyAlignment="1">
      <alignment horizontal="left" vertical="center" wrapText="1"/>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0" fillId="0" borderId="20" xfId="0" applyBorder="1" applyAlignment="1">
      <alignment horizontal="left"/>
    </xf>
    <xf numFmtId="0" fontId="0" fillId="0" borderId="21" xfId="0" applyBorder="1" applyAlignment="1">
      <alignment horizontal="left"/>
    </xf>
    <xf numFmtId="0" fontId="6" fillId="0" borderId="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13" fillId="0" borderId="5" xfId="0" applyFont="1" applyBorder="1" applyAlignment="1">
      <alignment horizontal="left"/>
    </xf>
    <xf numFmtId="0" fontId="13" fillId="0" borderId="8" xfId="0" applyFont="1" applyBorder="1" applyAlignment="1">
      <alignment horizontal="left"/>
    </xf>
    <xf numFmtId="0" fontId="13" fillId="0" borderId="9" xfId="0" applyFont="1" applyBorder="1" applyAlignment="1">
      <alignment horizontal="left"/>
    </xf>
    <xf numFmtId="0" fontId="6" fillId="0" borderId="27" xfId="0" applyFont="1" applyBorder="1" applyAlignment="1">
      <alignment horizontal="left"/>
    </xf>
    <xf numFmtId="0" fontId="13" fillId="0" borderId="34" xfId="0" applyFont="1" applyBorder="1" applyAlignment="1">
      <alignment horizontal="left"/>
    </xf>
    <xf numFmtId="0" fontId="6" fillId="0" borderId="14" xfId="0" applyFont="1" applyBorder="1" applyAlignment="1">
      <alignment horizontal="left" vertical="center" wrapText="1"/>
    </xf>
    <xf numFmtId="0" fontId="6" fillId="0" borderId="17" xfId="0" applyFont="1" applyBorder="1" applyAlignment="1">
      <alignment wrapText="1"/>
    </xf>
    <xf numFmtId="0" fontId="14" fillId="0" borderId="17" xfId="0" applyFont="1" applyBorder="1" applyAlignment="1">
      <alignment wrapText="1"/>
    </xf>
    <xf numFmtId="0" fontId="14" fillId="0" borderId="18" xfId="0" applyFont="1" applyBorder="1" applyAlignment="1">
      <alignment wrapText="1"/>
    </xf>
    <xf numFmtId="0" fontId="6" fillId="0" borderId="27" xfId="0" applyFont="1" applyBorder="1" applyAlignment="1">
      <alignment horizontal="left" wrapText="1"/>
    </xf>
    <xf numFmtId="0" fontId="6" fillId="0" borderId="14" xfId="0" applyFont="1" applyBorder="1" applyAlignment="1">
      <alignment horizontal="left" wrapText="1"/>
    </xf>
    <xf numFmtId="0" fontId="6" fillId="0" borderId="25" xfId="0" applyFont="1" applyBorder="1" applyAlignment="1">
      <alignment horizontal="left" wrapText="1"/>
    </xf>
    <xf numFmtId="0" fontId="6" fillId="0" borderId="25" xfId="0" applyFont="1" applyBorder="1" applyAlignment="1">
      <alignmen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7" xfId="0" applyFont="1" applyBorder="1" applyAlignment="1">
      <alignment horizontal="left"/>
    </xf>
    <xf numFmtId="0" fontId="6" fillId="0" borderId="10" xfId="0" applyFont="1" applyBorder="1" applyAlignment="1">
      <alignment horizontal="left"/>
    </xf>
    <xf numFmtId="0" fontId="6" fillId="0" borderId="7" xfId="0" applyFont="1" applyBorder="1" applyAlignment="1">
      <alignment horizontal="left" wrapText="1"/>
    </xf>
    <xf numFmtId="0" fontId="6" fillId="0" borderId="10" xfId="0" applyFont="1" applyBorder="1" applyAlignment="1">
      <alignment horizontal="left"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5" fillId="0" borderId="14" xfId="0" applyFont="1" applyBorder="1" applyAlignment="1">
      <alignment wrapText="1"/>
    </xf>
    <xf numFmtId="0" fontId="5" fillId="0" borderId="25"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0" fillId="0" borderId="32" xfId="0" applyBorder="1" applyAlignment="1">
      <alignment horizontal="left"/>
    </xf>
    <xf numFmtId="0" fontId="0" fillId="0" borderId="13" xfId="0" applyBorder="1" applyAlignment="1">
      <alignment horizontal="left"/>
    </xf>
    <xf numFmtId="0" fontId="0" fillId="0" borderId="33"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9" xfId="0" applyBorder="1" applyAlignment="1">
      <alignment horizontal="left"/>
    </xf>
  </cellXfs>
  <cellStyles count="2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22370408129"/>
          <c:y val="0.0554432943073128"/>
          <c:w val="0.556844371843025"/>
          <c:h val="0.590587356355736"/>
        </c:manualLayout>
      </c:layout>
      <c:barChart>
        <c:barDir val="col"/>
        <c:grouping val="clustered"/>
        <c:varyColors val="0"/>
        <c:ser>
          <c:idx val="0"/>
          <c:order val="0"/>
          <c:tx>
            <c:strRef>
              <c:f>Résumé!$D$5</c:f>
              <c:strCache>
                <c:ptCount val="1"/>
                <c:pt idx="0">
                  <c:v>Non produit</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(reddition des comptes)</c:v>
                </c:pt>
              </c:strCache>
            </c:strRef>
          </c:cat>
          <c:val>
            <c:numRef>
              <c:f>Résumé!$D$6:$D$10</c:f>
              <c:numCache>
                <c:formatCode>0%</c:formatCode>
                <c:ptCount val="5"/>
                <c:pt idx="0">
                  <c:v>0.125</c:v>
                </c:pt>
                <c:pt idx="1">
                  <c:v>0.25</c:v>
                </c:pt>
                <c:pt idx="2">
                  <c:v>0.0</c:v>
                </c:pt>
                <c:pt idx="3">
                  <c:v>0.0</c:v>
                </c:pt>
                <c:pt idx="4">
                  <c:v>0.333333333333333</c:v>
                </c:pt>
              </c:numCache>
            </c:numRef>
          </c:val>
        </c:ser>
        <c:ser>
          <c:idx val="1"/>
          <c:order val="1"/>
          <c:tx>
            <c:strRef>
              <c:f>Résumé!$E$5</c:f>
              <c:strCache>
                <c:ptCount val="1"/>
                <c:pt idx="0">
                  <c:v> Produit mais non disponible au public</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(reddition des comptes)</c:v>
                </c:pt>
              </c:strCache>
            </c:strRef>
          </c:cat>
          <c:val>
            <c:numRef>
              <c:f>Résumé!$E$6:$E$10</c:f>
              <c:numCache>
                <c:formatCode>0%</c:formatCode>
                <c:ptCount val="5"/>
                <c:pt idx="0">
                  <c:v>0.25</c:v>
                </c:pt>
                <c:pt idx="1">
                  <c:v>0.125</c:v>
                </c:pt>
                <c:pt idx="2">
                  <c:v>0.458333333333333</c:v>
                </c:pt>
                <c:pt idx="3">
                  <c:v>0.125</c:v>
                </c:pt>
                <c:pt idx="4">
                  <c:v>0.208333333333333</c:v>
                </c:pt>
              </c:numCache>
            </c:numRef>
          </c:val>
        </c:ser>
        <c:ser>
          <c:idx val="2"/>
          <c:order val="2"/>
          <c:tx>
            <c:strRef>
              <c:f>Résumé!$F$5</c:f>
              <c:strCache>
                <c:ptCount val="1"/>
                <c:pt idx="0">
                  <c:v>Produit et disponible au public, mais seulement sur demande</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(reddition des comptes)</c:v>
                </c:pt>
              </c:strCache>
            </c:strRef>
          </c:cat>
          <c:val>
            <c:numRef>
              <c:f>Résumé!$F$6:$F$10</c:f>
              <c:numCache>
                <c:formatCode>0%</c:formatCode>
                <c:ptCount val="5"/>
                <c:pt idx="0">
                  <c:v>0.666666666666667</c:v>
                </c:pt>
                <c:pt idx="1">
                  <c:v>0.583333333333333</c:v>
                </c:pt>
                <c:pt idx="2">
                  <c:v>0.541666666666667</c:v>
                </c:pt>
                <c:pt idx="3">
                  <c:v>0.875</c:v>
                </c:pt>
                <c:pt idx="4">
                  <c:v>0.333333333333333</c:v>
                </c:pt>
              </c:numCache>
            </c:numRef>
          </c:val>
        </c:ser>
        <c:ser>
          <c:idx val="3"/>
          <c:order val="3"/>
          <c:tx>
            <c:strRef>
              <c:f>Résumé!$G$5</c:f>
              <c:strCache>
                <c:ptCount val="1"/>
                <c:pt idx="0">
                  <c:v>Produit et distribué au public</c:v>
                </c:pt>
              </c:strCache>
            </c:strRef>
          </c:tx>
          <c:invertIfNegative val="0"/>
          <c:cat>
            <c:strRef>
              <c:f>Résumé!$B$6:$B$10</c:f>
              <c:strCache>
                <c:ptCount val="5"/>
                <c:pt idx="0">
                  <c:v>Budget adopté </c:v>
                </c:pt>
                <c:pt idx="1">
                  <c:v> Résumé du Budget </c:v>
                </c:pt>
                <c:pt idx="2">
                  <c:v> Rapport en Milieu d’année</c:v>
                </c:pt>
                <c:pt idx="3">
                  <c:v> Rapport de fin d’année </c:v>
                </c:pt>
                <c:pt idx="4">
                  <c:v> Rapport d’audit (reddition des comptes)</c:v>
                </c:pt>
              </c:strCache>
            </c:strRef>
          </c:cat>
          <c:val>
            <c:numRef>
              <c:f>Résumé!$G$6:$G$10</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axId val="-2097990552"/>
        <c:axId val="-2098008152"/>
      </c:barChart>
      <c:catAx>
        <c:axId val="-2097990552"/>
        <c:scaling>
          <c:orientation val="minMax"/>
        </c:scaling>
        <c:delete val="0"/>
        <c:axPos val="b"/>
        <c:majorTickMark val="out"/>
        <c:minorTickMark val="none"/>
        <c:tickLblPos val="nextTo"/>
        <c:crossAx val="-2098008152"/>
        <c:crosses val="autoZero"/>
        <c:auto val="1"/>
        <c:lblAlgn val="ctr"/>
        <c:lblOffset val="100"/>
        <c:noMultiLvlLbl val="0"/>
      </c:catAx>
      <c:valAx>
        <c:axId val="-2098008152"/>
        <c:scaling>
          <c:orientation val="minMax"/>
          <c:max val="1.0"/>
        </c:scaling>
        <c:delete val="0"/>
        <c:axPos val="l"/>
        <c:majorGridlines/>
        <c:numFmt formatCode="0%" sourceLinked="1"/>
        <c:majorTickMark val="out"/>
        <c:minorTickMark val="none"/>
        <c:tickLblPos val="low"/>
        <c:crossAx val="-2097990552"/>
        <c:crosses val="autoZero"/>
        <c:crossBetween val="between"/>
        <c:majorUnit val="0.2"/>
      </c:valAx>
    </c:plotArea>
    <c:legend>
      <c:legendPos val="r"/>
      <c:layout>
        <c:manualLayout>
          <c:xMode val="edge"/>
          <c:yMode val="edge"/>
          <c:x val="0.670623136653429"/>
          <c:y val="0.0123817668858808"/>
          <c:w val="0.282928802320763"/>
          <c:h val="0.978579577921763"/>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Résumé!$C$70:$C$71</c:f>
              <c:strCache>
                <c:ptCount val="2"/>
                <c:pt idx="0">
                  <c:v>oui</c:v>
                </c:pt>
                <c:pt idx="1">
                  <c:v>non</c:v>
                </c:pt>
              </c:strCache>
            </c:strRef>
          </c:cat>
          <c:val>
            <c:numRef>
              <c:f>Résumé!$D$70:$D$71</c:f>
              <c:numCache>
                <c:formatCode>0%</c:formatCode>
                <c:ptCount val="2"/>
                <c:pt idx="0">
                  <c:v>0.791666666666667</c:v>
                </c:pt>
                <c:pt idx="1">
                  <c:v>0.208333333333333</c:v>
                </c:pt>
              </c:numCache>
            </c:numRef>
          </c:val>
        </c:ser>
        <c:dLbls>
          <c:showLegendKey val="0"/>
          <c:showVal val="0"/>
          <c:showCatName val="0"/>
          <c:showSerName val="0"/>
          <c:showPercent val="0"/>
          <c:showBubbleSize val="0"/>
        </c:dLbls>
        <c:gapWidth val="75"/>
        <c:overlap val="40"/>
        <c:axId val="-2097906488"/>
        <c:axId val="-2097255896"/>
      </c:barChart>
      <c:catAx>
        <c:axId val="-2097906488"/>
        <c:scaling>
          <c:orientation val="minMax"/>
        </c:scaling>
        <c:delete val="0"/>
        <c:axPos val="b"/>
        <c:numFmt formatCode="General" sourceLinked="1"/>
        <c:majorTickMark val="none"/>
        <c:minorTickMark val="none"/>
        <c:tickLblPos val="nextTo"/>
        <c:crossAx val="-2097255896"/>
        <c:crosses val="autoZero"/>
        <c:auto val="1"/>
        <c:lblAlgn val="ctr"/>
        <c:lblOffset val="100"/>
        <c:noMultiLvlLbl val="0"/>
      </c:catAx>
      <c:valAx>
        <c:axId val="-2097255896"/>
        <c:scaling>
          <c:orientation val="minMax"/>
        </c:scaling>
        <c:delete val="1"/>
        <c:axPos val="l"/>
        <c:majorGridlines>
          <c:spPr>
            <a:ln w="0">
              <a:solidFill>
                <a:schemeClr val="bg1"/>
              </a:solidFill>
            </a:ln>
          </c:spPr>
        </c:majorGridlines>
        <c:numFmt formatCode="0%" sourceLinked="1"/>
        <c:majorTickMark val="none"/>
        <c:minorTickMark val="none"/>
        <c:tickLblPos val="none"/>
        <c:crossAx val="-2097906488"/>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Résumé!$C$78:$C$82</c:f>
              <c:strCache>
                <c:ptCount val="5"/>
                <c:pt idx="0">
                  <c:v>≤  3 mois après la fin de la période</c:v>
                </c:pt>
                <c:pt idx="1">
                  <c:v>3 - 6 mois</c:v>
                </c:pt>
                <c:pt idx="2">
                  <c:v>&gt; 6 mois</c:v>
                </c:pt>
                <c:pt idx="3">
                  <c:v>Le rapport n'est pas publié</c:v>
                </c:pt>
                <c:pt idx="4">
                  <c:v>NSP</c:v>
                </c:pt>
              </c:strCache>
            </c:strRef>
          </c:cat>
          <c:val>
            <c:numRef>
              <c:f>Résumé!$D$78:$D$82</c:f>
              <c:numCache>
                <c:formatCode>0%</c:formatCode>
                <c:ptCount val="5"/>
                <c:pt idx="0">
                  <c:v>0.833333333333333</c:v>
                </c:pt>
                <c:pt idx="1">
                  <c:v>0.125</c:v>
                </c:pt>
                <c:pt idx="2">
                  <c:v>0.0</c:v>
                </c:pt>
                <c:pt idx="3">
                  <c:v>0.0416666666666667</c:v>
                </c:pt>
                <c:pt idx="4">
                  <c:v>0.0</c:v>
                </c:pt>
              </c:numCache>
            </c:numRef>
          </c:val>
        </c:ser>
        <c:dLbls>
          <c:showLegendKey val="0"/>
          <c:showVal val="0"/>
          <c:showCatName val="0"/>
          <c:showSerName val="0"/>
          <c:showPercent val="0"/>
          <c:showBubbleSize val="0"/>
        </c:dLbls>
        <c:gapWidth val="75"/>
        <c:overlap val="40"/>
        <c:axId val="2143797752"/>
        <c:axId val="2143944792"/>
      </c:barChart>
      <c:catAx>
        <c:axId val="2143797752"/>
        <c:scaling>
          <c:orientation val="minMax"/>
        </c:scaling>
        <c:delete val="0"/>
        <c:axPos val="b"/>
        <c:numFmt formatCode="General" sourceLinked="1"/>
        <c:majorTickMark val="none"/>
        <c:minorTickMark val="none"/>
        <c:tickLblPos val="nextTo"/>
        <c:crossAx val="2143944792"/>
        <c:crosses val="autoZero"/>
        <c:auto val="1"/>
        <c:lblAlgn val="ctr"/>
        <c:lblOffset val="100"/>
        <c:noMultiLvlLbl val="0"/>
      </c:catAx>
      <c:valAx>
        <c:axId val="2143944792"/>
        <c:scaling>
          <c:orientation val="minMax"/>
        </c:scaling>
        <c:delete val="1"/>
        <c:axPos val="l"/>
        <c:majorGridlines>
          <c:spPr>
            <a:ln w="0">
              <a:solidFill>
                <a:schemeClr val="bg1"/>
              </a:solidFill>
            </a:ln>
          </c:spPr>
        </c:majorGridlines>
        <c:numFmt formatCode="0%" sourceLinked="1"/>
        <c:majorTickMark val="none"/>
        <c:minorTickMark val="none"/>
        <c:tickLblPos val="none"/>
        <c:crossAx val="2143797752"/>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Résumé!$C$84:$C$88</c:f>
              <c:strCache>
                <c:ptCount val="5"/>
                <c:pt idx="0">
                  <c:v>≤  6 mois après la fin de l'année budgétaire</c:v>
                </c:pt>
                <c:pt idx="1">
                  <c:v>6 - 12 mois</c:v>
                </c:pt>
                <c:pt idx="2">
                  <c:v>&gt; 12 mois</c:v>
                </c:pt>
                <c:pt idx="3">
                  <c:v>Le rapport n'est pas publié</c:v>
                </c:pt>
                <c:pt idx="4">
                  <c:v>NSP</c:v>
                </c:pt>
              </c:strCache>
            </c:strRef>
          </c:cat>
          <c:val>
            <c:numRef>
              <c:f>Résumé!$D$84:$D$88</c:f>
              <c:numCache>
                <c:formatCode>0%</c:formatCode>
                <c:ptCount val="5"/>
                <c:pt idx="0">
                  <c:v>0.75</c:v>
                </c:pt>
                <c:pt idx="1">
                  <c:v>0.0833333333333333</c:v>
                </c:pt>
                <c:pt idx="2">
                  <c:v>0.0833333333333333</c:v>
                </c:pt>
                <c:pt idx="3">
                  <c:v>0.0833333333333333</c:v>
                </c:pt>
                <c:pt idx="4">
                  <c:v>0.0</c:v>
                </c:pt>
              </c:numCache>
            </c:numRef>
          </c:val>
        </c:ser>
        <c:dLbls>
          <c:showLegendKey val="0"/>
          <c:showVal val="0"/>
          <c:showCatName val="0"/>
          <c:showSerName val="0"/>
          <c:showPercent val="0"/>
          <c:showBubbleSize val="0"/>
        </c:dLbls>
        <c:gapWidth val="75"/>
        <c:overlap val="40"/>
        <c:axId val="-2101635032"/>
        <c:axId val="-2101631992"/>
      </c:barChart>
      <c:catAx>
        <c:axId val="-2101635032"/>
        <c:scaling>
          <c:orientation val="minMax"/>
        </c:scaling>
        <c:delete val="0"/>
        <c:axPos val="b"/>
        <c:numFmt formatCode="General" sourceLinked="1"/>
        <c:majorTickMark val="none"/>
        <c:minorTickMark val="none"/>
        <c:tickLblPos val="nextTo"/>
        <c:crossAx val="-2101631992"/>
        <c:crosses val="autoZero"/>
        <c:auto val="1"/>
        <c:lblAlgn val="ctr"/>
        <c:lblOffset val="100"/>
        <c:noMultiLvlLbl val="0"/>
      </c:catAx>
      <c:valAx>
        <c:axId val="-2101631992"/>
        <c:scaling>
          <c:orientation val="minMax"/>
        </c:scaling>
        <c:delete val="1"/>
        <c:axPos val="l"/>
        <c:majorGridlines>
          <c:spPr>
            <a:ln w="0">
              <a:solidFill>
                <a:schemeClr val="bg1"/>
              </a:solidFill>
            </a:ln>
          </c:spPr>
        </c:majorGridlines>
        <c:numFmt formatCode="0%" sourceLinked="1"/>
        <c:majorTickMark val="none"/>
        <c:minorTickMark val="none"/>
        <c:tickLblPos val="none"/>
        <c:crossAx val="-2101635032"/>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Résumé!$C$90:$C$94</c:f>
              <c:strCache>
                <c:ptCount val="5"/>
                <c:pt idx="0">
                  <c:v>≤  6 mois après la fin de l'année budgétaire</c:v>
                </c:pt>
                <c:pt idx="1">
                  <c:v>6 - 12 mois</c:v>
                </c:pt>
                <c:pt idx="2">
                  <c:v>12 - 24 mois</c:v>
                </c:pt>
                <c:pt idx="3">
                  <c:v>Pas fait 24 mois après la fin de l'année budgétaire</c:v>
                </c:pt>
                <c:pt idx="4">
                  <c:v>NSP</c:v>
                </c:pt>
              </c:strCache>
            </c:strRef>
          </c:cat>
          <c:val>
            <c:numRef>
              <c:f>Résumé!$D$90:$D$94</c:f>
              <c:numCache>
                <c:formatCode>0%</c:formatCode>
                <c:ptCount val="5"/>
                <c:pt idx="0">
                  <c:v>0.5</c:v>
                </c:pt>
                <c:pt idx="1">
                  <c:v>0.416666666666667</c:v>
                </c:pt>
                <c:pt idx="2">
                  <c:v>0.0</c:v>
                </c:pt>
                <c:pt idx="3">
                  <c:v>0.0833333333333333</c:v>
                </c:pt>
                <c:pt idx="4">
                  <c:v>0.0</c:v>
                </c:pt>
              </c:numCache>
            </c:numRef>
          </c:val>
        </c:ser>
        <c:dLbls>
          <c:showLegendKey val="0"/>
          <c:showVal val="0"/>
          <c:showCatName val="0"/>
          <c:showSerName val="0"/>
          <c:showPercent val="0"/>
          <c:showBubbleSize val="0"/>
        </c:dLbls>
        <c:gapWidth val="75"/>
        <c:overlap val="40"/>
        <c:axId val="-2101860216"/>
        <c:axId val="-2102392616"/>
      </c:barChart>
      <c:catAx>
        <c:axId val="-2101860216"/>
        <c:scaling>
          <c:orientation val="minMax"/>
        </c:scaling>
        <c:delete val="0"/>
        <c:axPos val="b"/>
        <c:numFmt formatCode="General" sourceLinked="1"/>
        <c:majorTickMark val="none"/>
        <c:minorTickMark val="none"/>
        <c:tickLblPos val="nextTo"/>
        <c:crossAx val="-2102392616"/>
        <c:crosses val="autoZero"/>
        <c:auto val="1"/>
        <c:lblAlgn val="ctr"/>
        <c:lblOffset val="100"/>
        <c:noMultiLvlLbl val="0"/>
      </c:catAx>
      <c:valAx>
        <c:axId val="-2102392616"/>
        <c:scaling>
          <c:orientation val="minMax"/>
        </c:scaling>
        <c:delete val="1"/>
        <c:axPos val="l"/>
        <c:majorGridlines>
          <c:spPr>
            <a:ln w="0">
              <a:solidFill>
                <a:schemeClr val="bg1"/>
              </a:solidFill>
            </a:ln>
          </c:spPr>
        </c:majorGridlines>
        <c:numFmt formatCode="0%" sourceLinked="1"/>
        <c:majorTickMark val="none"/>
        <c:minorTickMark val="none"/>
        <c:tickLblPos val="none"/>
        <c:crossAx val="-210186021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Résumé!$C$50:$C$53</c:f>
              <c:strCache>
                <c:ptCount val="4"/>
                <c:pt idx="0">
                  <c:v>Données présentes pour tous les programmes</c:v>
                </c:pt>
                <c:pt idx="1">
                  <c:v>Données présentes pour quelques programmes</c:v>
                </c:pt>
                <c:pt idx="2">
                  <c:v>Aucune donnée</c:v>
                </c:pt>
                <c:pt idx="3">
                  <c:v>NSP</c:v>
                </c:pt>
              </c:strCache>
            </c:strRef>
          </c:cat>
          <c:val>
            <c:numRef>
              <c:f>Résumé!$D$50:$D$53</c:f>
              <c:numCache>
                <c:formatCode>0%</c:formatCode>
                <c:ptCount val="4"/>
                <c:pt idx="0">
                  <c:v>0.625</c:v>
                </c:pt>
                <c:pt idx="1">
                  <c:v>0.375</c:v>
                </c:pt>
                <c:pt idx="2">
                  <c:v>0.0</c:v>
                </c:pt>
                <c:pt idx="3">
                  <c:v>0.0</c:v>
                </c:pt>
              </c:numCache>
            </c:numRef>
          </c:val>
        </c:ser>
        <c:dLbls>
          <c:showLegendKey val="0"/>
          <c:showVal val="0"/>
          <c:showCatName val="0"/>
          <c:showSerName val="0"/>
          <c:showPercent val="0"/>
          <c:showBubbleSize val="0"/>
        </c:dLbls>
        <c:gapWidth val="150"/>
        <c:axId val="-2102328776"/>
        <c:axId val="-2102325800"/>
      </c:barChart>
      <c:catAx>
        <c:axId val="-2102328776"/>
        <c:scaling>
          <c:orientation val="minMax"/>
        </c:scaling>
        <c:delete val="0"/>
        <c:axPos val="b"/>
        <c:majorTickMark val="out"/>
        <c:minorTickMark val="none"/>
        <c:tickLblPos val="nextTo"/>
        <c:crossAx val="-2102325800"/>
        <c:crosses val="autoZero"/>
        <c:auto val="1"/>
        <c:lblAlgn val="ctr"/>
        <c:lblOffset val="100"/>
        <c:noMultiLvlLbl val="0"/>
      </c:catAx>
      <c:valAx>
        <c:axId val="-2102325800"/>
        <c:scaling>
          <c:orientation val="minMax"/>
        </c:scaling>
        <c:delete val="1"/>
        <c:axPos val="l"/>
        <c:majorGridlines>
          <c:spPr>
            <a:ln w="0">
              <a:solidFill>
                <a:schemeClr val="bg1"/>
              </a:solidFill>
            </a:ln>
          </c:spPr>
        </c:majorGridlines>
        <c:numFmt formatCode="0%" sourceLinked="1"/>
        <c:majorTickMark val="out"/>
        <c:minorTickMark val="none"/>
        <c:tickLblPos val="none"/>
        <c:crossAx val="-210232877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Résumé!$B$21:$B$25</c:f>
              <c:strCache>
                <c:ptCount val="5"/>
                <c:pt idx="0">
                  <c:v>a.     Moins de 25% </c:v>
                </c:pt>
                <c:pt idx="1">
                  <c:v>b.     Entre 25-50% </c:v>
                </c:pt>
                <c:pt idx="2">
                  <c:v>c.     Entre 50-75% </c:v>
                </c:pt>
                <c:pt idx="3">
                  <c:v>d.     Entre 75% –100% </c:v>
                </c:pt>
                <c:pt idx="4">
                  <c:v>e.     Plus de 100% </c:v>
                </c:pt>
              </c:strCache>
            </c:strRef>
          </c:cat>
          <c:val>
            <c:numRef>
              <c:f>Résumé!$D$21:$D$25</c:f>
              <c:numCache>
                <c:formatCode>0%</c:formatCode>
                <c:ptCount val="5"/>
                <c:pt idx="0">
                  <c:v>0.25</c:v>
                </c:pt>
                <c:pt idx="1">
                  <c:v>0.0416666666666667</c:v>
                </c:pt>
                <c:pt idx="2">
                  <c:v>0.208333333333333</c:v>
                </c:pt>
                <c:pt idx="3">
                  <c:v>0.5</c:v>
                </c:pt>
                <c:pt idx="4">
                  <c:v>0.0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1929785372575"/>
          <c:y val="0.114340537220082"/>
          <c:w val="0.595484075128906"/>
          <c:h val="0.714580890154689"/>
        </c:manualLayout>
      </c:layout>
      <c:pieChart>
        <c:varyColors val="1"/>
        <c:ser>
          <c:idx val="0"/>
          <c:order val="0"/>
          <c:dLbls>
            <c:showLegendKey val="0"/>
            <c:showVal val="0"/>
            <c:showCatName val="0"/>
            <c:showSerName val="0"/>
            <c:showPercent val="1"/>
            <c:showBubbleSize val="0"/>
            <c:showLeaderLines val="1"/>
          </c:dLbls>
          <c:cat>
            <c:strRef>
              <c:f>Résumé!$B$28:$B$32</c:f>
              <c:strCache>
                <c:ptCount val="5"/>
                <c:pt idx="0">
                  <c:v>&lt; 25% </c:v>
                </c:pt>
                <c:pt idx="1">
                  <c:v>25-50% </c:v>
                </c:pt>
                <c:pt idx="2">
                  <c:v>50-75% </c:v>
                </c:pt>
                <c:pt idx="3">
                  <c:v>75% –100% </c:v>
                </c:pt>
                <c:pt idx="4">
                  <c:v>&gt; 100% </c:v>
                </c:pt>
              </c:strCache>
            </c:strRef>
          </c:cat>
          <c:val>
            <c:numRef>
              <c:f>Résumé!$D$28:$D$32</c:f>
              <c:numCache>
                <c:formatCode>0%</c:formatCode>
                <c:ptCount val="5"/>
                <c:pt idx="0">
                  <c:v>0.25</c:v>
                </c:pt>
                <c:pt idx="1">
                  <c:v>0.0416666666666667</c:v>
                </c:pt>
                <c:pt idx="2">
                  <c:v>0.208333333333333</c:v>
                </c:pt>
                <c:pt idx="3">
                  <c:v>0.5</c:v>
                </c:pt>
                <c:pt idx="4">
                  <c:v>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0194494918905"/>
          <c:y val="0.113008320768415"/>
          <c:w val="0.24416447944007"/>
          <c:h val="0.773983358463172"/>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Résumé!$C$35:$C$38</c:f>
              <c:strCache>
                <c:ptCount val="4"/>
                <c:pt idx="0">
                  <c:v>Oui, toute l'information est présentée_x000d_ </c:v>
                </c:pt>
                <c:pt idx="1">
                  <c:v>Oui, l'information est présentée</c:v>
                </c:pt>
                <c:pt idx="2">
                  <c:v>Non, l'information n'est pas présentée</c:v>
                </c:pt>
                <c:pt idx="3">
                  <c:v>NSP</c:v>
                </c:pt>
              </c:strCache>
            </c:strRef>
          </c:cat>
          <c:val>
            <c:numRef>
              <c:f>Résumé!$D$35:$D$38</c:f>
              <c:numCache>
                <c:formatCode>0%</c:formatCode>
                <c:ptCount val="4"/>
                <c:pt idx="0">
                  <c:v>0.708333333333333</c:v>
                </c:pt>
                <c:pt idx="1">
                  <c:v>0.25</c:v>
                </c:pt>
                <c:pt idx="2">
                  <c:v>0.0416666666666667</c:v>
                </c:pt>
                <c:pt idx="3">
                  <c:v>0.0</c:v>
                </c:pt>
              </c:numCache>
            </c:numRef>
          </c:val>
        </c:ser>
        <c:dLbls>
          <c:showLegendKey val="0"/>
          <c:showVal val="0"/>
          <c:showCatName val="0"/>
          <c:showSerName val="0"/>
          <c:showPercent val="0"/>
          <c:showBubbleSize val="0"/>
        </c:dLbls>
        <c:gapWidth val="75"/>
        <c:overlap val="40"/>
        <c:axId val="-2097271992"/>
        <c:axId val="-2097185832"/>
      </c:barChart>
      <c:catAx>
        <c:axId val="-2097271992"/>
        <c:scaling>
          <c:orientation val="minMax"/>
        </c:scaling>
        <c:delete val="0"/>
        <c:axPos val="b"/>
        <c:numFmt formatCode="General" sourceLinked="1"/>
        <c:majorTickMark val="none"/>
        <c:minorTickMark val="none"/>
        <c:tickLblPos val="nextTo"/>
        <c:crossAx val="-2097185832"/>
        <c:crosses val="autoZero"/>
        <c:auto val="1"/>
        <c:lblAlgn val="ctr"/>
        <c:lblOffset val="100"/>
        <c:noMultiLvlLbl val="0"/>
      </c:catAx>
      <c:valAx>
        <c:axId val="-2097185832"/>
        <c:scaling>
          <c:orientation val="minMax"/>
        </c:scaling>
        <c:delete val="1"/>
        <c:axPos val="l"/>
        <c:majorGridlines>
          <c:spPr>
            <a:ln w="0">
              <a:solidFill>
                <a:schemeClr val="bg1"/>
              </a:solidFill>
            </a:ln>
          </c:spPr>
        </c:majorGridlines>
        <c:numFmt formatCode="0%" sourceLinked="1"/>
        <c:majorTickMark val="none"/>
        <c:minorTickMark val="none"/>
        <c:tickLblPos val="none"/>
        <c:crossAx val="-2097271992"/>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Résumé!$C$40:$C$43</c:f>
              <c:strCache>
                <c:ptCount val="4"/>
                <c:pt idx="0">
                  <c:v>Oui, toute l'information est présentée_x000d_ </c:v>
                </c:pt>
                <c:pt idx="1">
                  <c:v>Oui, l'information est présentée</c:v>
                </c:pt>
                <c:pt idx="2">
                  <c:v>Non, l'information n'est pas présentée</c:v>
                </c:pt>
                <c:pt idx="3">
                  <c:v>NSP</c:v>
                </c:pt>
              </c:strCache>
            </c:strRef>
          </c:cat>
          <c:val>
            <c:numRef>
              <c:f>Résumé!$D$40:$D$43</c:f>
              <c:numCache>
                <c:formatCode>0%</c:formatCode>
                <c:ptCount val="4"/>
                <c:pt idx="0">
                  <c:v>0.625</c:v>
                </c:pt>
                <c:pt idx="1">
                  <c:v>0.333333333333333</c:v>
                </c:pt>
                <c:pt idx="2">
                  <c:v>0.0416666666666667</c:v>
                </c:pt>
                <c:pt idx="3">
                  <c:v>0.0</c:v>
                </c:pt>
              </c:numCache>
            </c:numRef>
          </c:val>
        </c:ser>
        <c:dLbls>
          <c:showLegendKey val="0"/>
          <c:showVal val="0"/>
          <c:showCatName val="0"/>
          <c:showSerName val="0"/>
          <c:showPercent val="0"/>
          <c:showBubbleSize val="0"/>
        </c:dLbls>
        <c:gapWidth val="150"/>
        <c:axId val="-2100449336"/>
        <c:axId val="-2097300296"/>
      </c:barChart>
      <c:catAx>
        <c:axId val="-2100449336"/>
        <c:scaling>
          <c:orientation val="minMax"/>
        </c:scaling>
        <c:delete val="0"/>
        <c:axPos val="b"/>
        <c:majorTickMark val="out"/>
        <c:minorTickMark val="none"/>
        <c:tickLblPos val="nextTo"/>
        <c:crossAx val="-2097300296"/>
        <c:crosses val="autoZero"/>
        <c:auto val="1"/>
        <c:lblAlgn val="ctr"/>
        <c:lblOffset val="100"/>
        <c:noMultiLvlLbl val="0"/>
      </c:catAx>
      <c:valAx>
        <c:axId val="-2097300296"/>
        <c:scaling>
          <c:orientation val="minMax"/>
        </c:scaling>
        <c:delete val="1"/>
        <c:axPos val="l"/>
        <c:majorGridlines>
          <c:spPr>
            <a:ln w="0">
              <a:solidFill>
                <a:schemeClr val="bg1"/>
              </a:solidFill>
            </a:ln>
          </c:spPr>
        </c:majorGridlines>
        <c:numFmt formatCode="0%" sourceLinked="1"/>
        <c:majorTickMark val="out"/>
        <c:minorTickMark val="none"/>
        <c:tickLblPos val="none"/>
        <c:crossAx val="-2100449336"/>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Résumé!$C$45:$C$48</c:f>
              <c:strCache>
                <c:ptCount val="4"/>
                <c:pt idx="0">
                  <c:v>Toutes les sources sont identifiées individuellement</c:v>
                </c:pt>
                <c:pt idx="1">
                  <c:v>Quelques sources sont identifiées</c:v>
                </c:pt>
                <c:pt idx="2">
                  <c:v>Aucune source n'est identifiée</c:v>
                </c:pt>
                <c:pt idx="3">
                  <c:v>NSP</c:v>
                </c:pt>
              </c:strCache>
            </c:strRef>
          </c:cat>
          <c:val>
            <c:numRef>
              <c:f>Résumé!$D$45:$D$48</c:f>
              <c:numCache>
                <c:formatCode>0%</c:formatCode>
                <c:ptCount val="4"/>
                <c:pt idx="0">
                  <c:v>0.5</c:v>
                </c:pt>
                <c:pt idx="1">
                  <c:v>0.25</c:v>
                </c:pt>
                <c:pt idx="2">
                  <c:v>0.208333333333333</c:v>
                </c:pt>
                <c:pt idx="3">
                  <c:v>0.0</c:v>
                </c:pt>
              </c:numCache>
            </c:numRef>
          </c:val>
        </c:ser>
        <c:dLbls>
          <c:showLegendKey val="0"/>
          <c:showVal val="0"/>
          <c:showCatName val="0"/>
          <c:showSerName val="0"/>
          <c:showPercent val="0"/>
          <c:showBubbleSize val="0"/>
        </c:dLbls>
        <c:gapWidth val="150"/>
        <c:axId val="-2101154504"/>
        <c:axId val="-2097598280"/>
      </c:barChart>
      <c:catAx>
        <c:axId val="-2101154504"/>
        <c:scaling>
          <c:orientation val="minMax"/>
        </c:scaling>
        <c:delete val="0"/>
        <c:axPos val="b"/>
        <c:majorTickMark val="out"/>
        <c:minorTickMark val="none"/>
        <c:tickLblPos val="nextTo"/>
        <c:crossAx val="-2097598280"/>
        <c:crosses val="autoZero"/>
        <c:auto val="1"/>
        <c:lblAlgn val="ctr"/>
        <c:lblOffset val="100"/>
        <c:noMultiLvlLbl val="0"/>
      </c:catAx>
      <c:valAx>
        <c:axId val="-2097598280"/>
        <c:scaling>
          <c:orientation val="minMax"/>
        </c:scaling>
        <c:delete val="1"/>
        <c:axPos val="l"/>
        <c:majorGridlines>
          <c:spPr>
            <a:ln w="0">
              <a:solidFill>
                <a:schemeClr val="bg1"/>
              </a:solidFill>
            </a:ln>
            <a:effectLst>
              <a:outerShdw blurRad="50800" dist="50800" dir="5400000" algn="ctr" rotWithShape="0">
                <a:schemeClr val="bg1"/>
              </a:outerShdw>
            </a:effectLst>
          </c:spPr>
        </c:majorGridlines>
        <c:numFmt formatCode="0%" sourceLinked="1"/>
        <c:majorTickMark val="out"/>
        <c:minorTickMark val="none"/>
        <c:tickLblPos val="none"/>
        <c:crossAx val="-2101154504"/>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Résumé!$C$55:$C$58</c:f>
              <c:strCache>
                <c:ptCount val="4"/>
                <c:pt idx="0">
                  <c:v>Indicateurs pour tous les programmes</c:v>
                </c:pt>
                <c:pt idx="1">
                  <c:v>Indicateurs pour quelques programmes</c:v>
                </c:pt>
                <c:pt idx="2">
                  <c:v>Pas d'indicateurs</c:v>
                </c:pt>
                <c:pt idx="3">
                  <c:v>NSP</c:v>
                </c:pt>
              </c:strCache>
            </c:strRef>
          </c:cat>
          <c:val>
            <c:numRef>
              <c:f>Résumé!$D$55:$D$58</c:f>
              <c:numCache>
                <c:formatCode>0%</c:formatCode>
                <c:ptCount val="4"/>
                <c:pt idx="0">
                  <c:v>0.583333333333333</c:v>
                </c:pt>
                <c:pt idx="1">
                  <c:v>0.416666666666667</c:v>
                </c:pt>
                <c:pt idx="2">
                  <c:v>0.0</c:v>
                </c:pt>
                <c:pt idx="3">
                  <c:v>0.0</c:v>
                </c:pt>
              </c:numCache>
            </c:numRef>
          </c:val>
        </c:ser>
        <c:dLbls>
          <c:showLegendKey val="0"/>
          <c:showVal val="0"/>
          <c:showCatName val="0"/>
          <c:showSerName val="0"/>
          <c:showPercent val="0"/>
          <c:showBubbleSize val="0"/>
        </c:dLbls>
        <c:gapWidth val="75"/>
        <c:overlap val="40"/>
        <c:axId val="-2097672040"/>
        <c:axId val="-2101128040"/>
      </c:barChart>
      <c:catAx>
        <c:axId val="-2097672040"/>
        <c:scaling>
          <c:orientation val="minMax"/>
        </c:scaling>
        <c:delete val="0"/>
        <c:axPos val="b"/>
        <c:numFmt formatCode="General" sourceLinked="1"/>
        <c:majorTickMark val="none"/>
        <c:minorTickMark val="none"/>
        <c:tickLblPos val="nextTo"/>
        <c:crossAx val="-2101128040"/>
        <c:crosses val="autoZero"/>
        <c:auto val="1"/>
        <c:lblAlgn val="ctr"/>
        <c:lblOffset val="100"/>
        <c:noMultiLvlLbl val="0"/>
      </c:catAx>
      <c:valAx>
        <c:axId val="-2101128040"/>
        <c:scaling>
          <c:orientation val="minMax"/>
        </c:scaling>
        <c:delete val="1"/>
        <c:axPos val="l"/>
        <c:majorGridlines>
          <c:spPr>
            <a:ln w="0">
              <a:solidFill>
                <a:schemeClr val="bg1"/>
              </a:solidFill>
            </a:ln>
          </c:spPr>
        </c:majorGridlines>
        <c:numFmt formatCode="0%" sourceLinked="1"/>
        <c:majorTickMark val="none"/>
        <c:minorTickMark val="none"/>
        <c:tickLblPos val="none"/>
        <c:crossAx val="-2097672040"/>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Résumé!$C$60:$C$61</c:f>
              <c:strCache>
                <c:ptCount val="2"/>
                <c:pt idx="0">
                  <c:v>Oui</c:v>
                </c:pt>
                <c:pt idx="1">
                  <c:v>Non</c:v>
                </c:pt>
              </c:strCache>
            </c:strRef>
          </c:cat>
          <c:val>
            <c:numRef>
              <c:f>Résumé!$D$60:$D$61</c:f>
              <c:numCache>
                <c:formatCode>0%</c:formatCode>
                <c:ptCount val="2"/>
                <c:pt idx="0">
                  <c:v>0.541666666666667</c:v>
                </c:pt>
                <c:pt idx="1">
                  <c:v>0.458333333333333</c:v>
                </c:pt>
              </c:numCache>
            </c:numRef>
          </c:val>
        </c:ser>
        <c:dLbls>
          <c:showLegendKey val="0"/>
          <c:showVal val="0"/>
          <c:showCatName val="0"/>
          <c:showSerName val="0"/>
          <c:showPercent val="0"/>
          <c:showBubbleSize val="0"/>
        </c:dLbls>
        <c:gapWidth val="75"/>
        <c:overlap val="40"/>
        <c:axId val="-2097887256"/>
        <c:axId val="-2097884216"/>
      </c:barChart>
      <c:catAx>
        <c:axId val="-2097887256"/>
        <c:scaling>
          <c:orientation val="minMax"/>
        </c:scaling>
        <c:delete val="0"/>
        <c:axPos val="b"/>
        <c:numFmt formatCode="General" sourceLinked="1"/>
        <c:majorTickMark val="none"/>
        <c:minorTickMark val="none"/>
        <c:tickLblPos val="nextTo"/>
        <c:crossAx val="-2097884216"/>
        <c:crosses val="autoZero"/>
        <c:auto val="1"/>
        <c:lblAlgn val="ctr"/>
        <c:lblOffset val="100"/>
        <c:noMultiLvlLbl val="0"/>
      </c:catAx>
      <c:valAx>
        <c:axId val="-2097884216"/>
        <c:scaling>
          <c:orientation val="minMax"/>
        </c:scaling>
        <c:delete val="1"/>
        <c:axPos val="l"/>
        <c:majorGridlines>
          <c:spPr>
            <a:ln w="0">
              <a:solidFill>
                <a:schemeClr val="bg1"/>
              </a:solidFill>
            </a:ln>
          </c:spPr>
        </c:majorGridlines>
        <c:numFmt formatCode="0%" sourceLinked="1"/>
        <c:majorTickMark val="none"/>
        <c:minorTickMark val="none"/>
        <c:tickLblPos val="none"/>
        <c:crossAx val="-2097887256"/>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Résumé!$C$64:$C$67</c:f>
              <c:strCache>
                <c:ptCount val="4"/>
                <c:pt idx="0">
                  <c:v>&lt; 25% </c:v>
                </c:pt>
                <c:pt idx="1">
                  <c:v>25-50% </c:v>
                </c:pt>
                <c:pt idx="2">
                  <c:v>50-75% </c:v>
                </c:pt>
                <c:pt idx="3">
                  <c:v>&gt; 75%</c:v>
                </c:pt>
              </c:strCache>
            </c:strRef>
          </c:cat>
          <c:val>
            <c:numRef>
              <c:f>Résumé!$D$64:$D$67</c:f>
              <c:numCache>
                <c:formatCode>0%</c:formatCode>
                <c:ptCount val="4"/>
                <c:pt idx="0">
                  <c:v>0.25</c:v>
                </c:pt>
                <c:pt idx="1">
                  <c:v>0.0416666666666667</c:v>
                </c:pt>
                <c:pt idx="2">
                  <c:v>0.208333333333333</c:v>
                </c:pt>
                <c:pt idx="3">
                  <c:v>0.5</c:v>
                </c:pt>
              </c:numCache>
            </c:numRef>
          </c:val>
        </c:ser>
        <c:dLbls>
          <c:showLegendKey val="0"/>
          <c:showVal val="0"/>
          <c:showCatName val="0"/>
          <c:showSerName val="0"/>
          <c:showPercent val="0"/>
          <c:showBubbleSize val="0"/>
        </c:dLbls>
        <c:gapWidth val="75"/>
        <c:overlap val="40"/>
        <c:axId val="-2100492536"/>
        <c:axId val="-2100788824"/>
      </c:barChart>
      <c:catAx>
        <c:axId val="-2100492536"/>
        <c:scaling>
          <c:orientation val="minMax"/>
        </c:scaling>
        <c:delete val="0"/>
        <c:axPos val="b"/>
        <c:numFmt formatCode="General" sourceLinked="1"/>
        <c:majorTickMark val="none"/>
        <c:minorTickMark val="none"/>
        <c:tickLblPos val="nextTo"/>
        <c:crossAx val="-2100788824"/>
        <c:crosses val="autoZero"/>
        <c:auto val="1"/>
        <c:lblAlgn val="ctr"/>
        <c:lblOffset val="100"/>
        <c:noMultiLvlLbl val="0"/>
      </c:catAx>
      <c:valAx>
        <c:axId val="-2100788824"/>
        <c:scaling>
          <c:orientation val="minMax"/>
        </c:scaling>
        <c:delete val="1"/>
        <c:axPos val="l"/>
        <c:majorGridlines>
          <c:spPr>
            <a:ln w="0">
              <a:solidFill>
                <a:schemeClr val="bg1"/>
              </a:solidFill>
            </a:ln>
          </c:spPr>
        </c:majorGridlines>
        <c:numFmt formatCode="0%" sourceLinked="1"/>
        <c:majorTickMark val="none"/>
        <c:minorTickMark val="none"/>
        <c:tickLblPos val="none"/>
        <c:crossAx val="-210049253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9523</xdr:colOff>
      <xdr:row>2</xdr:row>
      <xdr:rowOff>9525</xdr:rowOff>
    </xdr:from>
    <xdr:to>
      <xdr:col>16</xdr:col>
      <xdr:colOff>228600</xdr:colOff>
      <xdr:row>11</xdr:row>
      <xdr:rowOff>177800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742949</xdr:colOff>
      <xdr:row>18</xdr:row>
      <xdr:rowOff>180975</xdr:rowOff>
    </xdr:from>
    <xdr:to>
      <xdr:col>11</xdr:col>
      <xdr:colOff>380999</xdr:colOff>
      <xdr:row>26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742949</xdr:colOff>
      <xdr:row>26</xdr:row>
      <xdr:rowOff>9525</xdr:rowOff>
    </xdr:from>
    <xdr:to>
      <xdr:col>12</xdr:col>
      <xdr:colOff>9525</xdr:colOff>
      <xdr:row>33</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733425</xdr:colOff>
      <xdr:row>33</xdr:row>
      <xdr:rowOff>9525</xdr:rowOff>
    </xdr:from>
    <xdr:to>
      <xdr:col>12</xdr:col>
      <xdr:colOff>285750</xdr:colOff>
      <xdr:row>38</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38</xdr:row>
      <xdr:rowOff>0</xdr:rowOff>
    </xdr:from>
    <xdr:to>
      <xdr:col>12</xdr:col>
      <xdr:colOff>295275</xdr:colOff>
      <xdr:row>43</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43</xdr:row>
      <xdr:rowOff>0</xdr:rowOff>
    </xdr:from>
    <xdr:to>
      <xdr:col>14</xdr:col>
      <xdr:colOff>25400</xdr:colOff>
      <xdr:row>47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53</xdr:row>
      <xdr:rowOff>0</xdr:rowOff>
    </xdr:from>
    <xdr:to>
      <xdr:col>13</xdr:col>
      <xdr:colOff>355600</xdr:colOff>
      <xdr:row>58</xdr:row>
      <xdr:rowOff>9525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12</xdr:col>
      <xdr:colOff>295275</xdr:colOff>
      <xdr:row>62</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62</xdr:row>
      <xdr:rowOff>0</xdr:rowOff>
    </xdr:from>
    <xdr:to>
      <xdr:col>12</xdr:col>
      <xdr:colOff>295275</xdr:colOff>
      <xdr:row>67</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68</xdr:row>
      <xdr:rowOff>0</xdr:rowOff>
    </xdr:from>
    <xdr:to>
      <xdr:col>12</xdr:col>
      <xdr:colOff>295275</xdr:colOff>
      <xdr:row>75</xdr:row>
      <xdr:rowOff>161925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76</xdr:row>
      <xdr:rowOff>0</xdr:rowOff>
    </xdr:from>
    <xdr:to>
      <xdr:col>12</xdr:col>
      <xdr:colOff>295275</xdr:colOff>
      <xdr:row>82</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82</xdr:row>
      <xdr:rowOff>1</xdr:rowOff>
    </xdr:from>
    <xdr:to>
      <xdr:col>12</xdr:col>
      <xdr:colOff>295275</xdr:colOff>
      <xdr:row>88</xdr:row>
      <xdr:rowOff>38101</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9525</xdr:colOff>
      <xdr:row>89</xdr:row>
      <xdr:rowOff>228600</xdr:rowOff>
    </xdr:from>
    <xdr:to>
      <xdr:col>13</xdr:col>
      <xdr:colOff>660400</xdr:colOff>
      <xdr:row>93</xdr:row>
      <xdr:rowOff>38100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9526</xdr:colOff>
      <xdr:row>47</xdr:row>
      <xdr:rowOff>180975</xdr:rowOff>
    </xdr:from>
    <xdr:to>
      <xdr:col>12</xdr:col>
      <xdr:colOff>447675</xdr:colOff>
      <xdr:row>52</xdr:row>
      <xdr:rowOff>95250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tabSelected="1" workbookViewId="0">
      <pane xSplit="1" ySplit="2" topLeftCell="B3" activePane="bottomRight" state="frozen"/>
      <selection pane="topRight" activeCell="B1" sqref="B1"/>
      <selection pane="bottomLeft" activeCell="A3" sqref="A3"/>
      <selection pane="bottomRight" activeCell="B3" sqref="B3:H3"/>
    </sheetView>
  </sheetViews>
  <sheetFormatPr baseColWidth="10" defaultColWidth="8.83203125" defaultRowHeight="14" x14ac:dyDescent="0"/>
  <cols>
    <col min="1" max="1" width="5.6640625" customWidth="1"/>
    <col min="2" max="2" width="39.6640625" style="78" customWidth="1"/>
    <col min="3" max="3" width="12" customWidth="1"/>
    <col min="4" max="4" width="10.33203125" customWidth="1"/>
    <col min="5" max="5" width="17.1640625" customWidth="1"/>
    <col min="6" max="6" width="17.5" customWidth="1"/>
    <col min="7" max="7" width="15.83203125" customWidth="1"/>
    <col min="8" max="8" width="9" customWidth="1"/>
    <col min="9" max="9" width="14.5" customWidth="1"/>
    <col min="10" max="10" width="4.33203125" customWidth="1"/>
    <col min="11" max="11" width="10.5" customWidth="1"/>
    <col min="12" max="12" width="9.1640625" customWidth="1"/>
  </cols>
  <sheetData>
    <row r="1" spans="1:12">
      <c r="B1" s="90" t="s">
        <v>198</v>
      </c>
      <c r="C1" s="91"/>
      <c r="D1" s="91">
        <v>24</v>
      </c>
      <c r="E1" s="91"/>
      <c r="F1" s="91"/>
      <c r="G1" s="91"/>
      <c r="H1" s="91"/>
    </row>
    <row r="2" spans="1:12" ht="51" customHeight="1" thickBot="1">
      <c r="B2" s="90"/>
      <c r="C2" s="91" t="s">
        <v>195</v>
      </c>
      <c r="D2" s="92" t="s">
        <v>196</v>
      </c>
      <c r="E2" s="123" t="s">
        <v>197</v>
      </c>
      <c r="F2" s="123"/>
      <c r="G2" s="91"/>
      <c r="H2" s="91"/>
    </row>
    <row r="3" spans="1:12" ht="30" customHeight="1">
      <c r="A3" s="43">
        <v>1</v>
      </c>
      <c r="B3" s="124" t="s">
        <v>332</v>
      </c>
      <c r="C3" s="125"/>
      <c r="D3" s="126"/>
      <c r="E3" s="126"/>
      <c r="F3" s="126"/>
      <c r="G3" s="126"/>
      <c r="H3" s="127"/>
    </row>
    <row r="4" spans="1:12" ht="15" customHeight="1">
      <c r="A4" s="53"/>
      <c r="B4" s="41" t="s">
        <v>1</v>
      </c>
      <c r="C4" s="41"/>
      <c r="D4" s="42"/>
      <c r="E4" s="42"/>
      <c r="F4" s="42"/>
      <c r="G4" s="42"/>
      <c r="H4" s="93"/>
    </row>
    <row r="5" spans="1:12" ht="52.5" customHeight="1">
      <c r="A5" s="40"/>
      <c r="B5" s="41"/>
      <c r="C5" s="41"/>
      <c r="D5" s="42" t="s">
        <v>187</v>
      </c>
      <c r="E5" s="42" t="s">
        <v>188</v>
      </c>
      <c r="F5" s="42" t="s">
        <v>189</v>
      </c>
      <c r="G5" s="42" t="s">
        <v>190</v>
      </c>
      <c r="H5" s="94"/>
    </row>
    <row r="6" spans="1:12">
      <c r="A6" s="54"/>
      <c r="B6" s="14" t="s">
        <v>191</v>
      </c>
      <c r="C6" s="11"/>
      <c r="D6" s="52">
        <f xml:space="preserve"> SUM(Bumbu!C5,Bandalungwa!C5,Kalamu!C5,Kintambo!C5,Limete!C5,Ngaba!C5,Kasavubu!C5,Makala!C5,'Mt-Ngafula'!C5,Ngaliema!C5, 'Ngiri-Ngiri'!C5, Selembao!C5,Barumbu!C5,Maluku!C5,Matete!C5,Lingwala!C5,Kimbaseke!C5,Ndjili!C5,Kinsenso!C5,Nsele!C5,Lemba!C5,Gombe!C5,Masina!C5,Kinshasa!C5)/$D$1</f>
        <v>0.125</v>
      </c>
      <c r="E6" s="52">
        <f xml:space="preserve"> SUM(Bumbu!D5,Bandalungwa!D5,Kalamu!D5,Kintambo!D5,Limete!D5,Ngaba!D5,Kasavubu!D5,Makala!D5,'Mt-Ngafula'!D5,Ngaliema!D5, 'Ngiri-Ngiri'!D5, Selembao!D5,Barumbu!D5,Maluku!D5,Matete!D5,Lingwala!D5,Kimbaseke!D5,Ndjili!D5,Kinsenso!D5,Nsele!D5,Lemba!D5,Gombe!D5,Masina!D5,Kinshasa!D5)/$D$1</f>
        <v>0.25</v>
      </c>
      <c r="F6" s="52">
        <f xml:space="preserve"> SUM(Bumbu!E5,Bandalungwa!E5,Kalamu!E5,Kintambo!E5,Limete!E5,Ngaba!E5,Kasavubu!E5,Makala!E5,'Mt-Ngafula'!E5,Ngaliema!E5, 'Ngiri-Ngiri'!E5, Selembao!E5,Barumbu!E5,Maluku!E5,Matete!E5,Lingwala!E5,Kimbaseke!E5,Ndjili!E5,Kinsenso!E5,Nsele!E5,Lemba!E5,Gombe!E5,Masina!E5,Kinshasa!E5)/$D$1</f>
        <v>0.66666666666666663</v>
      </c>
      <c r="G6" s="52">
        <f xml:space="preserve"> SUM(Bumbu!F5,Bandalungwa!F5,Kalamu!F5,Kintambo!F5,Limete!F5,Ngaba!F5,Kasavubu!F5,Makala!F5,'Mt-Ngafula'!F5,Ngaliema!F5, 'Ngiri-Ngiri'!F5, Selembao!F5,Barumbu!F5,Maluku!F5,Matete!F5,Lingwala!F5,Kimbaseke!F5,Ndjili!F5,Kinsenso!F5,Nsele!F5,Lemba!F5,Gombe!F5,Masina!F5,Kinshasa!F5)/$D$1</f>
        <v>0</v>
      </c>
      <c r="H6" s="94"/>
    </row>
    <row r="7" spans="1:12" ht="14.25" customHeight="1">
      <c r="A7" s="54"/>
      <c r="B7" s="14" t="s">
        <v>192</v>
      </c>
      <c r="C7" s="11"/>
      <c r="D7" s="52">
        <f xml:space="preserve"> SUM(Bumbu!C6,Bandalungwa!C6,Kalamu!C6,Kintambo!C6,Limete!C6,Ngaba!C6,Kasavubu!C6,Makala!C6,'Mt-Ngafula'!C6,Ngaliema!C6, 'Ngiri-Ngiri'!C6, Selembao!C6,Barumbu!C6,Maluku!C6,Matete!C6,Lingwala!C6,Kimbaseke!C6,Ndjili!C6,Kinsenso!C6,Nsele!C6,Lemba!C6,Gombe!C6,Masina!C6,Kinshasa!C6)/$D$1</f>
        <v>0.25</v>
      </c>
      <c r="E7" s="52">
        <f xml:space="preserve"> SUM(Bumbu!D6,Bandalungwa!D6,Kalamu!D6,Kintambo!D6,Limete!D6,Ngaba!D6,Kasavubu!D6,Makala!D6,'Mt-Ngafula'!D6,Ngaliema!D6, 'Ngiri-Ngiri'!D6, Selembao!D6,Barumbu!D6,Maluku!D6,Matete!D6,Lingwala!D6,Kimbaseke!D6,Ndjili!D6,Kinsenso!D6,Nsele!D6,Lemba!D6,Gombe!D6,Masina!D6,Kinshasa!D6)/$D$1</f>
        <v>0.125</v>
      </c>
      <c r="F7" s="52">
        <f xml:space="preserve"> SUM(Bumbu!E6,Bandalungwa!E6,Kalamu!E6,Kintambo!E6,Limete!E6,Ngaba!E6,Kasavubu!E6,Makala!E6,'Mt-Ngafula'!E6,Ngaliema!E6, 'Ngiri-Ngiri'!E6, Selembao!E6,Barumbu!E6,Maluku!E6,Matete!E6,Lingwala!E6,Kimbaseke!E6,Ndjili!E6,Kinsenso!E6,Nsele!E6,Lemba!E6,Gombe!E6,Masina!E6,Kinshasa!E6)/$D$1</f>
        <v>0.58333333333333337</v>
      </c>
      <c r="G7" s="52">
        <f xml:space="preserve"> SUM(Bumbu!F6,Bandalungwa!F6,Kalamu!F6,Kintambo!F6,Limete!F6,Ngaba!F6,Kasavubu!F6,Makala!F6,'Mt-Ngafula'!F6,Ngaliema!F6, 'Ngiri-Ngiri'!F6, Selembao!F6,Barumbu!F6,Maluku!F6,Matete!F6,Lingwala!F6,Kimbaseke!F6,Ndjili!F6,Kinsenso!F6,Nsele!F6,Lemba!F6,Gombe!F6,Masina!F6,Kinshasa!F6)/$D$1</f>
        <v>0</v>
      </c>
      <c r="H7" s="94"/>
    </row>
    <row r="8" spans="1:12" ht="15" customHeight="1">
      <c r="A8" s="54"/>
      <c r="B8" s="14" t="s">
        <v>193</v>
      </c>
      <c r="C8" s="11"/>
      <c r="D8" s="52">
        <f xml:space="preserve"> SUM(Bumbu!C7,Bandalungwa!C7,Kalamu!C7,Kintambo!C7,Limete!C7,Ngaba!C7,Kasavubu!C7,Makala!C7,'Mt-Ngafula'!C7,Ngaliema!C7, 'Ngiri-Ngiri'!C7, Selembao!C7,Barumbu!C7,Maluku!C7,Matete!C7,Lingwala!C7,Kimbaseke!C7,Ndjili!C7,Kinsenso!C7,Nsele!C7,Lemba!C7,Gombe!C7,Masina!C7,Kinshasa!C7)/$D$1</f>
        <v>0</v>
      </c>
      <c r="E8" s="52">
        <f xml:space="preserve"> SUM(Bumbu!D7,Bandalungwa!D7,Kalamu!D7,Kintambo!D7,Limete!D7,Ngaba!D7,Kasavubu!D7,Makala!D7,'Mt-Ngafula'!D7,Ngaliema!D7, 'Ngiri-Ngiri'!D7, Selembao!D7,Barumbu!D7,Maluku!D7,Matete!D7,Lingwala!D7,Kimbaseke!D7,Ndjili!D7,Kinsenso!D7,Nsele!D7,Lemba!D7,Gombe!D7,Masina!D7,Kinshasa!D7)/$D$1</f>
        <v>0.45833333333333331</v>
      </c>
      <c r="F8" s="52">
        <f xml:space="preserve"> SUM(Bumbu!E7,Bandalungwa!E7,Kalamu!E7,Kintambo!E7,Limete!E7,Ngaba!E7,Kasavubu!E7,Makala!E7,'Mt-Ngafula'!E7,Ngaliema!E7, 'Ngiri-Ngiri'!E7, Selembao!E7,Barumbu!E7,Maluku!E7,Matete!E7,Lingwala!E7,Kimbaseke!E7,Ndjili!E7,Kinsenso!E7,Nsele!E7,Lemba!E7,Gombe!E7,Masina!E7,Kinshasa!E7)/$D$1</f>
        <v>0.54166666666666663</v>
      </c>
      <c r="G8" s="52">
        <f xml:space="preserve"> SUM(Bumbu!F7,Bandalungwa!F7,Kalamu!F7,Kintambo!F7,Limete!F7,Ngaba!F7,Kasavubu!F7,Makala!F7,'Mt-Ngafula'!F7,Ngaliema!F7, 'Ngiri-Ngiri'!F7, Selembao!F7,Barumbu!F7,Maluku!F7,Matete!F7,Lingwala!F7,Kimbaseke!F7,Ndjili!F7,Kinsenso!F7,Nsele!F7,Lemba!F7,Gombe!F7,Masina!F7,Kinshasa!F7)/$D$1</f>
        <v>0</v>
      </c>
      <c r="H8" s="94"/>
    </row>
    <row r="9" spans="1:12" ht="15" customHeight="1">
      <c r="A9" s="54"/>
      <c r="B9" s="14" t="s">
        <v>194</v>
      </c>
      <c r="C9" s="11"/>
      <c r="D9" s="52">
        <f xml:space="preserve"> SUM(Bumbu!C8,Bandalungwa!C8,Kalamu!C8,Kintambo!C8,Limete!C8,Ngaba!C8,Kasavubu!C8,Makala!C8,'Mt-Ngafula'!C8,Ngaliema!C8, 'Ngiri-Ngiri'!C8, Selembao!C8,Barumbu!C8,Maluku!C8,Matete!C8,Lingwala!C8,Kimbaseke!C8,Ndjili!C8,Kinsenso!C8,Nsele!C8,Lemba!C8,Gombe!C8,Masina!C8,Kinshasa!C8)/$D$1</f>
        <v>0</v>
      </c>
      <c r="E9" s="52">
        <f xml:space="preserve"> SUM(Bumbu!D8,Bandalungwa!D8,Kalamu!D8,Kintambo!D8,Limete!D8,Ngaba!D8,Kasavubu!D8,Makala!D8,'Mt-Ngafula'!D8,Ngaliema!D8, 'Ngiri-Ngiri'!D8, Selembao!D8,Barumbu!D8,Maluku!D8,Matete!D8,Lingwala!D8,Kimbaseke!D8,Ndjili!D8,Kinsenso!D8,Nsele!D8,Lemba!D8,Gombe!D8,Masina!D8,Kinshasa!D8)/$D$1</f>
        <v>0.125</v>
      </c>
      <c r="F9" s="52">
        <f xml:space="preserve"> SUM(Bumbu!E8,Bandalungwa!E8,Kalamu!E8,Kintambo!E8,Limete!E8,Ngaba!E8,Kasavubu!E8,Makala!E8,'Mt-Ngafula'!E8,Ngaliema!E8, 'Ngiri-Ngiri'!E8, Selembao!E8,Barumbu!E8,Maluku!E8,Matete!E8,Lingwala!E8,Kimbaseke!E8,Ndjili!E8,Kinsenso!E8,Nsele!E8,Lemba!E8,Gombe!E8,Masina!E8,Kinshasa!E8)/$D$1</f>
        <v>0.875</v>
      </c>
      <c r="G9" s="52">
        <f xml:space="preserve"> SUM(Bumbu!F8,Bandalungwa!F8,Kalamu!F8,Kintambo!F8,Limete!F8,Ngaba!F8,Kasavubu!F8,Makala!F8,'Mt-Ngafula'!F8,Ngaliema!F8, 'Ngiri-Ngiri'!F8, Selembao!F8,Barumbu!F8,Maluku!F8,Matete!F8,Lingwala!F8,Kimbaseke!F8,Ndjili!F8,Kinsenso!F8,Nsele!F8,Lemba!F8,Gombe!F8,Masina!F8,Kinshasa!F8)/$D$1</f>
        <v>0</v>
      </c>
      <c r="H9" s="94"/>
    </row>
    <row r="10" spans="1:12" ht="15" thickBot="1">
      <c r="A10" s="54"/>
      <c r="B10" s="79" t="s">
        <v>227</v>
      </c>
      <c r="C10" s="15"/>
      <c r="D10" s="52">
        <f xml:space="preserve"> SUM(Bumbu!C9,Bandalungwa!C9,Kalamu!C9,Kintambo!C9,Limete!C9,Ngaba!C9,Kasavubu!C9,Makala!C9,'Mt-Ngafula'!C9,Ngaliema!C9, 'Ngiri-Ngiri'!C9, Selembao!C9,Barumbu!C9,Maluku!C9,Matete!C9,Lingwala!C9,Kimbaseke!C9,Ndjili!C9,Kinsenso!C9,Nsele!C9,Lemba!C9,Gombe!C9,Masina!C9,Kinshasa!C9)/$D$1</f>
        <v>0.33333333333333331</v>
      </c>
      <c r="E10" s="52">
        <f xml:space="preserve"> SUM(Bumbu!D9,Bandalungwa!D9,Kalamu!D9,Kintambo!D9,Limete!D9,Ngaba!D9,Kasavubu!D9,Makala!D9,'Mt-Ngafula'!D9,Ngaliema!D9, 'Ngiri-Ngiri'!D9, Selembao!D9,Barumbu!D9,Maluku!D9,Matete!D9,Lingwala!D9,Kimbaseke!D9,Ndjili!D9,Kinsenso!D9,Nsele!D9,Lemba!D9,Gombe!D9,Masina!D9,Kinshasa!D9)/$D$1</f>
        <v>0.20833333333333334</v>
      </c>
      <c r="F10" s="52">
        <f xml:space="preserve"> SUM(Bumbu!E9,Bandalungwa!E9,Kalamu!E9,Kintambo!E9,Limete!E9,Ngaba!E9,Kasavubu!E9,Makala!E9,'Mt-Ngafula'!E9,Ngaliema!E9, 'Ngiri-Ngiri'!E9, Selembao!E9,Barumbu!E9,Maluku!E9,Matete!E9,Lingwala!E9,Kimbaseke!E9,Ndjili!E9,Kinsenso!E9,Nsele!E9,Lemba!E9,Gombe!E9,Masina!E9,Kinshasa!E9)/$D$1</f>
        <v>0.33333333333333331</v>
      </c>
      <c r="G10" s="52">
        <f xml:space="preserve"> SUM(Bumbu!F9,Bandalungwa!F9,Kalamu!F9,Kintambo!F9,Limete!F9,Ngaba!F9,Kasavubu!F9,Makala!F9,'Mt-Ngafula'!F9,Ngaliema!F9, 'Ngiri-Ngiri'!F9, Selembao!F9,Barumbu!F9,Maluku!F9,Matete!F9,Lingwala!F9,Kimbaseke!F9,Ndjili!F9,Kinsenso!F9,Nsele!F9,Lemba!F9,Gombe!F9,Masina!F9,Kinshasa!F9)/$D$1</f>
        <v>0</v>
      </c>
      <c r="H10" s="95"/>
    </row>
    <row r="11" spans="1:12" ht="27" customHeight="1">
      <c r="A11" s="38">
        <v>2</v>
      </c>
      <c r="B11" s="120" t="s">
        <v>330</v>
      </c>
      <c r="C11" s="121"/>
      <c r="D11" s="128"/>
      <c r="E11" s="128"/>
      <c r="F11" s="128"/>
      <c r="G11" s="128"/>
      <c r="H11" s="129"/>
      <c r="I11" s="25"/>
      <c r="J11" s="25"/>
      <c r="K11" s="25"/>
      <c r="L11" s="25"/>
    </row>
    <row r="12" spans="1:12" ht="30" customHeight="1">
      <c r="A12" s="40"/>
      <c r="B12" s="80"/>
      <c r="C12" s="32"/>
      <c r="D12" s="32" t="s">
        <v>12</v>
      </c>
      <c r="E12" s="32" t="s">
        <v>13</v>
      </c>
      <c r="F12" s="32" t="s">
        <v>14</v>
      </c>
      <c r="G12" s="32" t="s">
        <v>15</v>
      </c>
      <c r="H12" s="33" t="s">
        <v>16</v>
      </c>
    </row>
    <row r="13" spans="1:12" ht="22" customHeight="1" thickBot="1">
      <c r="A13" s="40"/>
      <c r="B13" s="88" t="s">
        <v>228</v>
      </c>
      <c r="C13" s="11"/>
      <c r="D13" s="52">
        <f xml:space="preserve"> SUM(Bumbu!C12,Bandalungwa!C12,Kalamu!C12,Kintambo!C12,Limete!C12,Ngaba!C12,Kasavubu!C12,Makala!C12,'Mt-Ngafula'!C12,Ngaliema!C12, 'Ngiri-Ngiri'!C12, Selembao!C12,Barumbu!C12,Maluku!C12,Matete!C12,Lingwala!C12,Kimbaseke!C12,Ndjili!C12,Kinsenso!C12,Nsele!C12,Lemba!C12,Gombe!C12,Masina!C12,Kinshasa!C12)/$D$1</f>
        <v>0.20833333333333334</v>
      </c>
      <c r="E13" s="52">
        <f xml:space="preserve"> SUM(Bumbu!D12,Bandalungwa!D12,Kalamu!D12,Kintambo!D12,Limete!D12,Ngaba!D12,Kasavubu!D12,Makala!D12,'Mt-Ngafula'!D12,Ngaliema!D12, 'Ngiri-Ngiri'!D12, Selembao!D12,Barumbu!D12,Maluku!D12,Matete!D12,Lingwala!D12,Kimbaseke!D12,Ndjili!D12,Kinsenso!D12,Nsele!D12,Lemba!D12,Gombe!D12,Masina!D12,Kinshasa!D12)/$D$1</f>
        <v>0.625</v>
      </c>
      <c r="F13" s="52">
        <f xml:space="preserve"> SUM(Bumbu!E12,Bandalungwa!E12,Kalamu!E12,Kintambo!E12,Limete!E12,Ngaba!E12,Kasavubu!E12,Makala!E12,'Mt-Ngafula'!E12,Ngaliema!E12, 'Ngiri-Ngiri'!E12, Selembao!E12,Barumbu!E12,Maluku!E12,Matete!E12,Lingwala!E12,Kimbaseke!E12,Ndjili!E12,Kinsenso!E12,Nsele!E12,Lemba!E12,Gombe!E12,Masina!E12,Kinshasa!E12)/$D$1</f>
        <v>0.33333333333333331</v>
      </c>
      <c r="G13" s="52">
        <f xml:space="preserve"> SUM(Bumbu!F12,Bandalungwa!F12,Kalamu!F12,Kintambo!F12,Limete!F12,Ngaba!F12,Kasavubu!F12,Makala!F12,'Mt-Ngafula'!F12,Ngaliema!F12, 'Ngiri-Ngiri'!F12, Selembao!F12,Barumbu!F12,Maluku!F12,Matete!F12,Lingwala!F12,Kimbaseke!F12,Ndjili!F12,Kinsenso!F12,Nsele!F12,Lemba!F12,Gombe!F12,Masina!F12,Kinshasa!F12)/$D$1</f>
        <v>0.54166666666666663</v>
      </c>
      <c r="H13" s="52">
        <f xml:space="preserve"> SUM(Bumbu!G12,Bandalungwa!G12,Kalamu!G12,Kintambo!G12,Limete!G12,Ngaba!G12,Kasavubu!G12,Makala!G12,'Mt-Ngafula'!G12,Ngaliema!G12, 'Ngiri-Ngiri'!G12, Selembao!G12,Barumbu!G12,Maluku!G12,Matete!G12,Lingwala!G12,Kimbaseke!G12,Ndjili!G12,Kinsenso!G12,Nsele!G12,Lemba!G12,Gombe!G12,Masina!G12,Kinshasa!G12)/$D$1</f>
        <v>0.16666666666666666</v>
      </c>
    </row>
    <row r="14" spans="1:12" ht="28" customHeight="1" thickBot="1">
      <c r="A14" s="40"/>
      <c r="B14" s="88" t="s">
        <v>229</v>
      </c>
      <c r="C14" s="11"/>
      <c r="D14" s="52">
        <f xml:space="preserve"> SUM(Bumbu!C13,Bandalungwa!C13,Kalamu!C13,Kintambo!C13,Limete!C13,Ngaba!C13,Kasavubu!C13,Makala!C13,'Mt-Ngafula'!C13,Ngaliema!C13, 'Ngiri-Ngiri'!C13, Selembao!C13,Barumbu!C13,Maluku!C13,Matete!C13,Lingwala!C13,Kimbaseke!C13,Ndjili!C13,Kinsenso!C13,Nsele!C13,Lemba!C13,Gombe!C13,Masina!C13,Kinshasa!C13)/$D$1</f>
        <v>4.1666666666666664E-2</v>
      </c>
      <c r="E14" s="52">
        <f xml:space="preserve"> SUM(Bumbu!D13,Bandalungwa!D13,Kalamu!D13,Kintambo!D13,Limete!D13,Ngaba!D13,Kasavubu!D13,Makala!D13,'Mt-Ngafula'!D13,Ngaliema!D13, 'Ngiri-Ngiri'!D13, Selembao!D13,Barumbu!D13,Maluku!D13,Matete!D13,Lingwala!D13,Kimbaseke!D13,Ndjili!D13,Kinsenso!D13,Nsele!D13,Lemba!D13,Gombe!D13,Masina!D13,Kinshasa!D13)/$D$1</f>
        <v>0.45833333333333331</v>
      </c>
      <c r="F14" s="52">
        <f xml:space="preserve"> SUM(Bumbu!E13,Bandalungwa!E13,Kalamu!E13,Kintambo!E13,Limete!E13,Ngaba!E13,Kasavubu!E13,Makala!E13,'Mt-Ngafula'!E13,Ngaliema!E13, 'Ngiri-Ngiri'!E13, Selembao!E13,Barumbu!E13,Maluku!E13,Matete!E13,Lingwala!E13,Kimbaseke!E13,Ndjili!E13,Kinsenso!E13,Nsele!E13,Lemba!E13,Gombe!E13,Masina!E13,Kinshasa!E13)/$D$1</f>
        <v>8.3333333333333329E-2</v>
      </c>
      <c r="G14" s="52">
        <f xml:space="preserve"> SUM(Bumbu!F13,Bandalungwa!F13,Kalamu!F13,Kintambo!F13,Limete!F13,Ngaba!F13,Kasavubu!F13,Makala!F13,'Mt-Ngafula'!F13,Ngaliema!F13, 'Ngiri-Ngiri'!F13, Selembao!F13,Barumbu!F13,Maluku!F13,Matete!F13,Lingwala!F13,Kimbaseke!F13,Ndjili!F13,Kinsenso!F13,Nsele!F13,Lemba!F13,Gombe!F13,Masina!F13,Kinshasa!F13)/$D$1</f>
        <v>0.16666666666666666</v>
      </c>
      <c r="H14" s="52">
        <f xml:space="preserve"> SUM(Bumbu!G13,Bandalungwa!G13,Kalamu!G13,Kintambo!G13,Limete!G13,Ngaba!G13,Kasavubu!G13,Makala!G13,'Mt-Ngafula'!G13,Ngaliema!G13, 'Ngiri-Ngiri'!G13, Selembao!G13,Barumbu!G13,Maluku!G13,Matete!G13,Lingwala!G13,Kimbaseke!G13,Ndjili!G13,Kinsenso!G13,Nsele!G13,Lemba!G13,Gombe!G13,Masina!G13,Kinshasa!G13)/$D$1</f>
        <v>4.1666666666666664E-2</v>
      </c>
    </row>
    <row r="15" spans="1:12" ht="27" customHeight="1" thickBot="1">
      <c r="A15" s="40"/>
      <c r="B15" s="88" t="s">
        <v>230</v>
      </c>
      <c r="C15" s="11"/>
      <c r="D15" s="52">
        <f xml:space="preserve"> SUM(Bumbu!C14,Bandalungwa!C14,Kalamu!C14,Kintambo!C14,Limete!C14,Ngaba!C14,Kasavubu!C14,Makala!C14,'Mt-Ngafula'!C14,Ngaliema!C14, 'Ngiri-Ngiri'!C14, Selembao!C14,Barumbu!C14,Maluku!C14,Matete!C14,Lingwala!C14,Kimbaseke!C14,Ndjili!C14,Kinsenso!C14,Nsele!C14,Lemba!C14,Gombe!C14,Masina!C14,Kinshasa!C14)/$D$1</f>
        <v>4.1666666666666664E-2</v>
      </c>
      <c r="E15" s="52">
        <f xml:space="preserve"> SUM(Bumbu!D14,Bandalungwa!D14,Kalamu!D14,Kintambo!D14,Limete!D14,Ngaba!D14,Kasavubu!D14,Makala!D14,'Mt-Ngafula'!D14,Ngaliema!D14, 'Ngiri-Ngiri'!D14, Selembao!D14,Barumbu!D14,Maluku!D14,Matete!D14,Lingwala!D14,Kimbaseke!D14,Ndjili!D14,Kinsenso!D14,Nsele!D14,Lemba!D14,Gombe!D14,Masina!D14,Kinshasa!D14)/$D$1</f>
        <v>0.33333333333333331</v>
      </c>
      <c r="F15" s="52">
        <f xml:space="preserve"> SUM(Bumbu!E14,Bandalungwa!E14,Kalamu!E14,Kintambo!E14,Limete!E14,Ngaba!E14,Kasavubu!E14,Makala!E14,'Mt-Ngafula'!E14,Ngaliema!E14, 'Ngiri-Ngiri'!E14, Selembao!E14,Barumbu!E14,Maluku!E14,Matete!E14,Lingwala!E14,Kimbaseke!E14,Ndjili!E14,Kinsenso!E14,Nsele!E14,Lemba!E14,Gombe!E14,Masina!E14,Kinshasa!E14)/$D$1</f>
        <v>8.3333333333333329E-2</v>
      </c>
      <c r="G15" s="52">
        <f xml:space="preserve"> SUM(Bumbu!F14,Bandalungwa!F14,Kalamu!F14,Kintambo!F14,Limete!F14,Ngaba!F14,Kasavubu!F14,Makala!F14,'Mt-Ngafula'!F14,Ngaliema!F14, 'Ngiri-Ngiri'!F14, Selembao!F14,Barumbu!F14,Maluku!F14,Matete!F14,Lingwala!F14,Kimbaseke!F14,Ndjili!F14,Kinsenso!F14,Nsele!F14,Lemba!F14,Gombe!F14,Masina!F14,Kinshasa!F14)/$D$1</f>
        <v>0.125</v>
      </c>
      <c r="H15" s="52">
        <f xml:space="preserve"> SUM(Bumbu!G14,Bandalungwa!G14,Kalamu!G14,Kintambo!G14,Limete!G14,Ngaba!G14,Kasavubu!G14,Makala!G14,'Mt-Ngafula'!G14,Ngaliema!G14, 'Ngiri-Ngiri'!G14, Selembao!G14,Barumbu!G14,Maluku!G14,Matete!G14,Lingwala!G14,Kimbaseke!G14,Ndjili!G14,Kinsenso!G14,Nsele!G14,Lemba!G14,Gombe!G14,Masina!G14,Kinshasa!G14)/$D$1</f>
        <v>4.1666666666666664E-2</v>
      </c>
    </row>
    <row r="16" spans="1:12" ht="22" customHeight="1" thickBot="1">
      <c r="A16" s="40"/>
      <c r="B16" s="88" t="s">
        <v>231</v>
      </c>
      <c r="C16" s="11"/>
      <c r="D16" s="52">
        <f xml:space="preserve"> SUM(Bumbu!C15,Bandalungwa!C15,Kalamu!C15,Kintambo!C15,Limete!C15,Ngaba!C15,Kasavubu!C15,Makala!C15,'Mt-Ngafula'!C15,Ngaliema!C15, 'Ngiri-Ngiri'!C15, Selembao!C15,Barumbu!C15,Maluku!C15,Matete!C15,Lingwala!C15,Kimbaseke!C15,Ndjili!C15,Kinsenso!C15,Nsele!C15,Lemba!C15,Gombe!C15,Masina!C15,Kinshasa!C15)/$D$1</f>
        <v>4.1666666666666664E-2</v>
      </c>
      <c r="E16" s="52">
        <f xml:space="preserve"> SUM(Bumbu!D15,Bandalungwa!D15,Kalamu!D15,Kintambo!D15,Limete!D15,Ngaba!D15,Kasavubu!D15,Makala!D15,'Mt-Ngafula'!D15,Ngaliema!D15, 'Ngiri-Ngiri'!D15, Selembao!D15,Barumbu!D15,Maluku!D15,Matete!D15,Lingwala!D15,Kimbaseke!D15,Ndjili!D15,Kinsenso!D15,Nsele!D15,Lemba!D15,Gombe!D15,Masina!D15,Kinshasa!D15)/$D$1</f>
        <v>0.125</v>
      </c>
      <c r="F16" s="52">
        <f xml:space="preserve"> SUM(Bumbu!E15,Bandalungwa!E15,Kalamu!E15,Kintambo!E15,Limete!E15,Ngaba!E15,Kasavubu!E15,Makala!E15,'Mt-Ngafula'!E15,Ngaliema!E15, 'Ngiri-Ngiri'!E15, Selembao!E15,Barumbu!E15,Maluku!E15,Matete!E15,Lingwala!E15,Kimbaseke!E15,Ndjili!E15,Kinsenso!E15,Nsele!E15,Lemba!E15,Gombe!E15,Masina!E15,Kinshasa!E15)/$D$1</f>
        <v>8.3333333333333329E-2</v>
      </c>
      <c r="G16" s="52">
        <f xml:space="preserve"> SUM(Bumbu!F15,Bandalungwa!F15,Kalamu!F15,Kintambo!F15,Limete!F15,Ngaba!F15,Kasavubu!F15,Makala!F15,'Mt-Ngafula'!F15,Ngaliema!F15, 'Ngiri-Ngiri'!F15, Selembao!F15,Barumbu!F15,Maluku!F15,Matete!F15,Lingwala!F15,Kimbaseke!F15,Ndjili!F15,Kinsenso!F15,Nsele!F15,Lemba!F15,Gombe!F15,Masina!F15,Kinshasa!F15)/$D$1</f>
        <v>0.125</v>
      </c>
      <c r="H16" s="52">
        <f xml:space="preserve"> SUM(Bumbu!G15,Bandalungwa!G15,Kalamu!G15,Kintambo!G15,Limete!G15,Ngaba!G15,Kasavubu!G15,Makala!G15,'Mt-Ngafula'!G15,Ngaliema!G15, 'Ngiri-Ngiri'!G15, Selembao!G15,Barumbu!G15,Maluku!G15,Matete!G15,Lingwala!G15,Kimbaseke!G15,Ndjili!G15,Kinsenso!G15,Nsele!G15,Lemba!G15,Gombe!G15,Masina!G15,Kinshasa!G15)/$D$1</f>
        <v>4.1666666666666664E-2</v>
      </c>
    </row>
    <row r="17" spans="1:11" ht="21" customHeight="1" thickBot="1">
      <c r="A17" s="40"/>
      <c r="B17" s="88" t="s">
        <v>232</v>
      </c>
      <c r="C17" s="11"/>
      <c r="D17" s="52">
        <f xml:space="preserve"> SUM(Bumbu!C16,Bandalungwa!C16,Kalamu!C16,Kintambo!C16,Limete!C16,Ngaba!C16,Kasavubu!C16,Makala!C16,'Mt-Ngafula'!C16,Ngaliema!C16, 'Ngiri-Ngiri'!C16, Selembao!C16,Barumbu!C16,Maluku!C16,Matete!C16,Lingwala!C16,Kimbaseke!C16,Ndjili!C16,Kinsenso!C16,Nsele!C16,Lemba!C16,Gombe!C16,Masina!C16,Kinshasa!C16)/$D$1</f>
        <v>4.1666666666666664E-2</v>
      </c>
      <c r="E17" s="52">
        <f xml:space="preserve"> SUM(Bumbu!D16,Bandalungwa!D16,Kalamu!D16,Kintambo!D16,Limete!D16,Ngaba!D16,Kasavubu!D16,Makala!D16,'Mt-Ngafula'!D16,Ngaliema!D16, 'Ngiri-Ngiri'!D16, Selembao!D16,Barumbu!D16,Maluku!D16,Matete!D16,Lingwala!D16,Kimbaseke!D16,Ndjili!D16,Kinsenso!D16,Nsele!D16,Lemba!D16,Gombe!D16,Masina!D16,Kinshasa!D16)/$D$1</f>
        <v>0.54166666666666663</v>
      </c>
      <c r="F17" s="52">
        <f xml:space="preserve"> SUM(Bumbu!E16,Bandalungwa!E16,Kalamu!E16,Kintambo!E16,Limete!E16,Ngaba!E16,Kasavubu!E16,Makala!E16,'Mt-Ngafula'!E16,Ngaliema!E16, 'Ngiri-Ngiri'!E16, Selembao!E16,Barumbu!E16,Maluku!E16,Matete!E16,Lingwala!E16,Kimbaseke!E16,Ndjili!E16,Kinsenso!E16,Nsele!E16,Lemba!E16,Gombe!E16,Masina!E16,Kinshasa!E16)/$D$1</f>
        <v>0.20833333333333334</v>
      </c>
      <c r="G17" s="52">
        <f xml:space="preserve"> SUM(Bumbu!F16,Bandalungwa!F16,Kalamu!F16,Kintambo!F16,Limete!F16,Ngaba!F16,Kasavubu!F16,Makala!F16,'Mt-Ngafula'!F16,Ngaliema!F16, 'Ngiri-Ngiri'!F16, Selembao!F16,Barumbu!F16,Maluku!F16,Matete!F16,Lingwala!F16,Kimbaseke!F16,Ndjili!F16,Kinsenso!F16,Nsele!F16,Lemba!F16,Gombe!F16,Masina!F16,Kinshasa!F16)/$D$1</f>
        <v>0.41666666666666669</v>
      </c>
      <c r="H17" s="52">
        <f xml:space="preserve"> SUM(Bumbu!G16,Bandalungwa!G16,Kalamu!G16,Kintambo!G16,Limete!G16,Ngaba!G16,Kasavubu!G16,Makala!G16,'Mt-Ngafula'!G16,Ngaliema!G16, 'Ngiri-Ngiri'!G16, Selembao!G16,Barumbu!G16,Maluku!G16,Matete!G16,Lingwala!G16,Kimbaseke!G16,Ndjili!G16,Kinsenso!G16,Nsele!G16,Lemba!G16,Gombe!G16,Masina!G16,Kinshasa!G16)/$D$1</f>
        <v>4.1666666666666664E-2</v>
      </c>
    </row>
    <row r="18" spans="1:11" ht="25" customHeight="1" thickBot="1">
      <c r="A18" s="40"/>
      <c r="B18" s="88" t="s">
        <v>233</v>
      </c>
      <c r="C18" s="11"/>
      <c r="D18" s="52">
        <f xml:space="preserve"> SUM(Bumbu!C17,Bandalungwa!C17,Kalamu!C17,Kintambo!C17,Limete!C17,Ngaba!C17,Kasavubu!C17,Makala!C17,'Mt-Ngafula'!C17,Ngaliema!C17, 'Ngiri-Ngiri'!C17, Selembao!C17,Barumbu!C17,Maluku!C17,Matete!C17,Lingwala!C17,Kimbaseke!C17,Ndjili!C17,Kinsenso!C17,Nsele!C17,Lemba!C17,Gombe!C17,Masina!C17,Kinshasa!C17)/$D$1</f>
        <v>0.16666666666666666</v>
      </c>
      <c r="E18" s="52">
        <f xml:space="preserve"> SUM(Bumbu!D17,Bandalungwa!D17,Kalamu!D17,Kintambo!D17,Limete!D17,Ngaba!D17,Kasavubu!D17,Makala!D17,'Mt-Ngafula'!D17,Ngaliema!D17, 'Ngiri-Ngiri'!D17, Selembao!D17,Barumbu!D17,Maluku!D17,Matete!D17,Lingwala!D17,Kimbaseke!D17,Ndjili!D17,Kinsenso!D17,Nsele!D17,Lemba!D17,Gombe!D17,Masina!D17,Kinshasa!D17)/$D$1</f>
        <v>0.625</v>
      </c>
      <c r="F18" s="52">
        <f xml:space="preserve"> SUM(Bumbu!E17,Bandalungwa!E17,Kalamu!E17,Kintambo!E17,Limete!E17,Ngaba!E17,Kasavubu!E17,Makala!E17,'Mt-Ngafula'!E17,Ngaliema!E17, 'Ngiri-Ngiri'!E17, Selembao!E17,Barumbu!E17,Maluku!E17,Matete!E17,Lingwala!E17,Kimbaseke!E17,Ndjili!E17,Kinsenso!E17,Nsele!E17,Lemba!E17,Gombe!E17,Masina!E17,Kinshasa!E17)/$D$1</f>
        <v>0.29166666666666669</v>
      </c>
      <c r="G18" s="52">
        <f xml:space="preserve"> SUM(Bumbu!F17,Bandalungwa!F17,Kalamu!F17,Kintambo!F17,Limete!F17,Ngaba!F17,Kasavubu!F17,Makala!F17,'Mt-Ngafula'!F17,Ngaliema!F17, 'Ngiri-Ngiri'!F17, Selembao!F17,Barumbu!F17,Maluku!F17,Matete!F17,Lingwala!F17,Kimbaseke!F17,Ndjili!F17,Kinsenso!F17,Nsele!F17,Lemba!F17,Gombe!F17,Masina!F17,Kinshasa!F17)/$D$1</f>
        <v>0.29166666666666669</v>
      </c>
      <c r="H18" s="52">
        <f xml:space="preserve"> SUM(Bumbu!G17,Bandalungwa!G17,Kalamu!G17,Kintambo!G17,Limete!G17,Ngaba!G17,Kasavubu!G17,Makala!G17,'Mt-Ngafula'!G17,Ngaliema!G17, 'Ngiri-Ngiri'!G17, Selembao!G17,Barumbu!G17,Maluku!G17,Matete!G17,Lingwala!G17,Kimbaseke!G17,Ndjili!G17,Kinsenso!G17,Nsele!G17,Lemba!G17,Gombe!G17,Masina!G17,Kinshasa!G17)/$D$1</f>
        <v>0.125</v>
      </c>
      <c r="I18" s="25"/>
      <c r="K18" s="25"/>
    </row>
    <row r="19" spans="1:11" ht="26" customHeight="1" thickBot="1">
      <c r="A19" s="40"/>
      <c r="B19" s="88" t="s">
        <v>234</v>
      </c>
      <c r="C19" s="15"/>
      <c r="D19" s="52">
        <f xml:space="preserve"> SUM(Bumbu!C18,Bandalungwa!C18,Kalamu!C18,Kintambo!C18,Limete!C18,Ngaba!C18,Kasavubu!C18,Makala!C18,'Mt-Ngafula'!C18,Ngaliema!C18, 'Ngiri-Ngiri'!C18, Selembao!C18,Barumbu!C18,Maluku!C18,Matete!C18,Lingwala!C18,Kimbaseke!C18,Ndjili!C18,Kinsenso!C18,Nsele!C18,Lemba!C18,Gombe!C18,Masina!C18,Kinshasa!C18)/$D$1</f>
        <v>8.3333333333333329E-2</v>
      </c>
      <c r="E19" s="52">
        <f xml:space="preserve"> SUM(Bumbu!D18,Bandalungwa!D18,Kalamu!D18,Kintambo!D18,Limete!D18,Ngaba!D18,Kasavubu!D18,Makala!D18,'Mt-Ngafula'!D18,Ngaliema!D18, 'Ngiri-Ngiri'!D18, Selembao!D18,Barumbu!D18,Maluku!D18,Matete!D18,Lingwala!D18,Kimbaseke!D18,Ndjili!D18,Kinsenso!D18,Nsele!D18,Lemba!D18,Gombe!D18,Masina!D18,Kinshasa!D18)/$D$1</f>
        <v>8.3333333333333329E-2</v>
      </c>
      <c r="F19" s="52">
        <f xml:space="preserve"> SUM(Bumbu!E18,Bandalungwa!E18,Kalamu!E18,Kintambo!E18,Limete!E18,Ngaba!E18,Kasavubu!E18,Makala!E18,'Mt-Ngafula'!E18,Ngaliema!E18, 'Ngiri-Ngiri'!E18, Selembao!E18,Barumbu!E18,Maluku!E18,Matete!E18,Lingwala!E18,Kimbaseke!E18,Ndjili!E18,Kinsenso!E18,Nsele!E18,Lemba!E18,Gombe!E18,Masina!E18,Kinshasa!E18)/$D$1</f>
        <v>0.125</v>
      </c>
      <c r="G19" s="52">
        <f xml:space="preserve"> SUM(Bumbu!F18,Bandalungwa!F18,Kalamu!F18,Kintambo!F18,Limete!F18,Ngaba!F18,Kasavubu!F18,Makala!F18,'Mt-Ngafula'!F18,Ngaliema!F18, 'Ngiri-Ngiri'!F18, Selembao!F18,Barumbu!F18,Maluku!F18,Matete!F18,Lingwala!F18,Kimbaseke!F18,Ndjili!F18,Kinsenso!F18,Nsele!F18,Lemba!F18,Gombe!F18,Masina!F18,Kinshasa!F18)/$D$1</f>
        <v>8.3333333333333329E-2</v>
      </c>
      <c r="H19" s="52">
        <f xml:space="preserve"> SUM(Bumbu!G18,Bandalungwa!G18,Kalamu!G18,Kintambo!G18,Limete!G18,Ngaba!G18,Kasavubu!G18,Makala!G18,'Mt-Ngafula'!G18,Ngaliema!G18, 'Ngiri-Ngiri'!G18, Selembao!G18,Barumbu!G18,Maluku!G18,Matete!G18,Lingwala!G18,Kimbaseke!G18,Ndjili!G18,Kinsenso!G18,Nsele!G18,Lemba!G18,Gombe!G18,Masina!G18,Kinshasa!G18)/$D$1</f>
        <v>8.3333333333333329E-2</v>
      </c>
    </row>
    <row r="20" spans="1:11" ht="27" customHeight="1">
      <c r="A20" s="46">
        <v>3</v>
      </c>
      <c r="B20" s="130" t="s">
        <v>235</v>
      </c>
      <c r="C20" s="131"/>
      <c r="D20" s="131"/>
      <c r="E20" s="131"/>
      <c r="F20" s="131"/>
      <c r="G20" s="131"/>
      <c r="H20" s="132"/>
    </row>
    <row r="21" spans="1:11">
      <c r="A21" s="40"/>
      <c r="B21" s="1" t="s">
        <v>278</v>
      </c>
      <c r="C21" s="1"/>
      <c r="D21" s="52">
        <f xml:space="preserve"> SUM(Bumbu!C20,Bandalungwa!C20,Kalamu!C20,Kintambo!C20,Limete!C20,Ngaba!C20,Kasavubu!C20,Makala!C20,'Mt-Ngafula'!C20,Ngaliema!C20, 'Ngiri-Ngiri'!C20, Selembao!C20,Barumbu!C20,Maluku!C20,Matete!C20,Lingwala!C20,Kimbaseke!C20,Ndjili!C20,Kinsenso!C20,Nsele!C20,Lemba!C20,Gombe!C20,Masina!C20,Kinshasa!C20)/$D$1</f>
        <v>0.25</v>
      </c>
      <c r="E21" s="96"/>
      <c r="F21" s="23"/>
      <c r="G21" s="96"/>
      <c r="H21" s="97"/>
    </row>
    <row r="22" spans="1:11">
      <c r="A22" s="40"/>
      <c r="B22" s="1" t="s">
        <v>279</v>
      </c>
      <c r="C22" s="1"/>
      <c r="D22" s="52">
        <f xml:space="preserve"> SUM(Bumbu!C21,Bandalungwa!C21,Kalamu!C21,Kintambo!C21,Limete!C21,Ngaba!C21,Kasavubu!C21,Makala!C21,'Mt-Ngafula'!C21,Ngaliema!C21, 'Ngiri-Ngiri'!C21, Selembao!C21,Barumbu!C21,Maluku!C21,Matete!C21,Lingwala!C21,Kimbaseke!C21,Ndjili!C21,Kinsenso!C21,Nsele!C21,Lemba!C21,Gombe!C21,Masina!C21,Kinshasa!C21)/$D$1</f>
        <v>4.1666666666666664E-2</v>
      </c>
      <c r="E22" s="96"/>
      <c r="F22" s="23"/>
      <c r="G22" s="96"/>
      <c r="H22" s="97"/>
    </row>
    <row r="23" spans="1:11">
      <c r="A23" s="40"/>
      <c r="B23" s="1" t="s">
        <v>280</v>
      </c>
      <c r="C23" s="1"/>
      <c r="D23" s="52">
        <f xml:space="preserve"> SUM(Bumbu!C22,Bandalungwa!C22,Kalamu!C22,Kintambo!C22,Limete!C22,Ngaba!C22,Kasavubu!C22,Makala!C22,'Mt-Ngafula'!C22,Ngaliema!C22, 'Ngiri-Ngiri'!C22, Selembao!C22,Barumbu!C22,Maluku!C22,Matete!C22,Lingwala!C22,Kimbaseke!C22,Ndjili!C22,Kinsenso!C22,Nsele!C22,Lemba!C22,Gombe!C22,Masina!C22,Kinshasa!C22)/$D$1</f>
        <v>0.20833333333333334</v>
      </c>
      <c r="E23" s="96"/>
      <c r="F23" s="23"/>
      <c r="G23" s="96"/>
      <c r="H23" s="97"/>
    </row>
    <row r="24" spans="1:11">
      <c r="A24" s="40"/>
      <c r="B24" s="1" t="s">
        <v>281</v>
      </c>
      <c r="C24" s="1"/>
      <c r="D24" s="52">
        <f xml:space="preserve"> SUM(Bumbu!C23,Bandalungwa!C23,Kalamu!C23,Kintambo!C23,Limete!C23,Ngaba!C23,Kasavubu!C23,Makala!C23,'Mt-Ngafula'!C23,Ngaliema!C23, 'Ngiri-Ngiri'!C23, Selembao!C23,Barumbu!C23,Maluku!C23,Matete!C23,Lingwala!C23,Kimbaseke!C23,Ndjili!C23,Kinsenso!C23,Nsele!C23,Lemba!C23,Gombe!C23,Masina!C23,Kinshasa!C23)/$D$1</f>
        <v>0.5</v>
      </c>
      <c r="E24" s="96"/>
      <c r="F24" s="23"/>
      <c r="G24" s="96"/>
      <c r="H24" s="97"/>
    </row>
    <row r="25" spans="1:11">
      <c r="A25" s="40"/>
      <c r="B25" s="1" t="s">
        <v>282</v>
      </c>
      <c r="C25" s="1"/>
      <c r="D25" s="52">
        <f xml:space="preserve"> SUM(Bumbu!C24,Bandalungwa!C24,Kalamu!C24,Kintambo!C24,Limete!C24,Ngaba!C24,Kasavubu!C24,Makala!C24,'Mt-Ngafula'!C24,Ngaliema!C24, 'Ngiri-Ngiri'!C24, Selembao!C24,Barumbu!C24,Maluku!C24,Matete!C24,Lingwala!C24,Kimbaseke!C24,Ndjili!C24,Kinsenso!C24,Nsele!C24,Lemba!C24,Gombe!C24,Masina!C24,Kinshasa!C24)/$D$1</f>
        <v>0</v>
      </c>
      <c r="E25" s="96"/>
      <c r="F25" s="23"/>
      <c r="G25" s="96"/>
      <c r="H25" s="97"/>
    </row>
    <row r="26" spans="1:11" ht="15" customHeight="1" thickBot="1">
      <c r="A26" s="39"/>
      <c r="B26" s="48" t="s">
        <v>60</v>
      </c>
      <c r="C26" s="6"/>
      <c r="D26" s="52">
        <f xml:space="preserve"> SUM(Bumbu!C25,Bandalungwa!C25,Kalamu!C25,Kintambo!C25,Limete!C25,Ngaba!C25,Kasavubu!C25,Makala!C25,'Mt-Ngafula'!C25,Ngaliema!C25, 'Ngiri-Ngiri'!C25, Selembao!C25,Barumbu!C25,Maluku!C25,Matete!C25,Lingwala!C25,Kimbaseke!C25,Ndjili!C25,Kinsenso!C25,Nsele!C25,Lemba!C25,Gombe!C25,Masina!C25,Kinshasa!C25)/$D$1</f>
        <v>0</v>
      </c>
      <c r="E26" s="133"/>
      <c r="F26" s="133"/>
      <c r="G26" s="133"/>
      <c r="H26" s="134"/>
    </row>
    <row r="27" spans="1:11" ht="27" customHeight="1">
      <c r="A27" s="46">
        <v>4</v>
      </c>
      <c r="B27" s="120" t="s">
        <v>331</v>
      </c>
      <c r="C27" s="121"/>
      <c r="D27" s="121"/>
      <c r="E27" s="121"/>
      <c r="F27" s="121"/>
      <c r="G27" s="121"/>
      <c r="H27" s="122"/>
    </row>
    <row r="28" spans="1:11">
      <c r="B28" s="14" t="s">
        <v>272</v>
      </c>
      <c r="C28" s="14"/>
      <c r="D28" s="52">
        <f xml:space="preserve"> SUM(Bumbu!C27,Bandalungwa!C27,Kalamu!C27,Kintambo!C27,Limete!C27,Ngaba!C27,Kasavubu!C27,Makala!C27,'Mt-Ngafula'!C27,Ngaliema!C27, 'Ngiri-Ngiri'!C27, Selembao!C27,Barumbu!C27,Maluku!C27,Matete!C27,Lingwala!C27,Kimbaseke!C27,Ndjili!C27,Kinsenso!C27,Nsele!C27,Lemba!C27,Gombe!C27,Masina!C27,Kinshasa!C27)/$D$1</f>
        <v>0.25</v>
      </c>
      <c r="E28" s="96"/>
      <c r="F28" s="96"/>
      <c r="G28" s="96"/>
      <c r="H28" s="96"/>
    </row>
    <row r="29" spans="1:11">
      <c r="B29" s="1" t="s">
        <v>114</v>
      </c>
      <c r="C29" s="1"/>
      <c r="D29" s="52">
        <f xml:space="preserve"> SUM(Bumbu!C28,Bandalungwa!C28,Kalamu!C28,Kintambo!C28,Limete!C28,Ngaba!C28,Kasavubu!C28,Makala!C28,'Mt-Ngafula'!C28,Ngaliema!C28, 'Ngiri-Ngiri'!C28, Selembao!C28,Barumbu!C28,Maluku!C28,Matete!C28,Lingwala!C28,Kimbaseke!C28,Ndjili!C28,Kinsenso!C28,Nsele!C28,Lemba!C28,Gombe!C28,Masina!C28,Kinshasa!C28)/$D$1</f>
        <v>4.1666666666666664E-2</v>
      </c>
      <c r="E29" s="96"/>
      <c r="F29" s="96"/>
      <c r="G29" s="96"/>
      <c r="H29" s="96"/>
    </row>
    <row r="30" spans="1:11">
      <c r="B30" s="1" t="s">
        <v>115</v>
      </c>
      <c r="C30" s="1"/>
      <c r="D30" s="52">
        <f xml:space="preserve"> SUM(Bumbu!C29,Bandalungwa!C29,Kalamu!C29,Kintambo!C29,Limete!C29,Ngaba!C29,Kasavubu!C29,Makala!C29,'Mt-Ngafula'!C29,Ngaliema!C29, 'Ngiri-Ngiri'!C29, Selembao!C29,Barumbu!C29,Maluku!C29,Matete!C29,Lingwala!C29,Kimbaseke!C29,Ndjili!C29,Kinsenso!C29,Nsele!C29,Lemba!C29,Gombe!C29,Masina!C29,Kinshasa!C29)/$D$1</f>
        <v>0.20833333333333334</v>
      </c>
      <c r="E30" s="96"/>
      <c r="F30" s="96"/>
      <c r="G30" s="96"/>
      <c r="H30" s="96"/>
    </row>
    <row r="31" spans="1:11">
      <c r="B31" s="1" t="s">
        <v>116</v>
      </c>
      <c r="C31" s="1"/>
      <c r="D31" s="52">
        <f xml:space="preserve"> SUM(Bumbu!C30,Bandalungwa!C30,Kalamu!C30,Kintambo!C30,Limete!C30,Ngaba!C30,Kasavubu!C30,Makala!C30,'Mt-Ngafula'!C30,Ngaliema!C30, 'Ngiri-Ngiri'!C30, Selembao!C30,Barumbu!C30,Maluku!C30,Matete!C30,Lingwala!C30,Kimbaseke!C30,Ndjili!C30,Kinsenso!C30,Nsele!C30,Lemba!C30,Gombe!C30,Masina!C30,Kinshasa!C30)/$D$1</f>
        <v>0.5</v>
      </c>
      <c r="E31" s="96"/>
      <c r="F31" s="96"/>
      <c r="G31" s="96"/>
      <c r="H31" s="96"/>
    </row>
    <row r="32" spans="1:11">
      <c r="B32" s="1" t="s">
        <v>273</v>
      </c>
      <c r="C32" s="1"/>
      <c r="D32" s="52">
        <f xml:space="preserve"> SUM(Bumbu!C31,Bandalungwa!C31,Kalamu!C31,Kintambo!C31,Limete!C31,Ngaba!C31,Kasavubu!C31,Makala!C31,'Mt-Ngafula'!C31,Ngaliema!C31, 'Ngiri-Ngiri'!C31, Selembao!C31,Barumbu!C31,Maluku!C31,Matete!C31,Lingwala!C31,Kimbaseke!C31,Ndjili!C31,Kinsenso!C31,Nsele!C31,Lemba!C31,Gombe!C31,Masina!C31,Kinshasa!C31)/$D$1</f>
        <v>0</v>
      </c>
      <c r="E32" s="96"/>
      <c r="F32" s="96"/>
      <c r="G32" s="96"/>
      <c r="H32" s="96"/>
    </row>
    <row r="33" spans="1:8" ht="15" customHeight="1" thickBot="1">
      <c r="B33" s="48" t="s">
        <v>60</v>
      </c>
      <c r="C33" s="6"/>
      <c r="D33" s="52">
        <f xml:space="preserve"> SUM(Bumbu!C32,Bandalungwa!C32,Kalamu!C32,Kintambo!C32,Limete!C32,Ngaba!C32,Kasavubu!C32,Makala!C32,'Mt-Ngafula'!C32,Ngaliema!C32, 'Ngiri-Ngiri'!C32, Selembao!C32,Barumbu!C32,Maluku!C32,Matete!C32,Lingwala!C32,Kimbaseke!C32,Ndjili!C32,Kinsenso!C32,Nsele!C32,Lemba!C32,Gombe!C32,Masina!C32,Kinshasa!C32)/$D$1</f>
        <v>0</v>
      </c>
      <c r="E33" s="135"/>
      <c r="F33" s="136"/>
      <c r="G33" s="136"/>
      <c r="H33" s="137"/>
    </row>
    <row r="34" spans="1:8" ht="25" customHeight="1">
      <c r="A34" s="38">
        <v>5</v>
      </c>
      <c r="B34" s="130" t="s">
        <v>325</v>
      </c>
      <c r="C34" s="131"/>
      <c r="D34" s="138"/>
      <c r="E34" s="138"/>
      <c r="F34" s="138"/>
      <c r="G34" s="138"/>
      <c r="H34" s="139"/>
    </row>
    <row r="35" spans="1:8" ht="45" thickBot="1">
      <c r="A35" s="40"/>
      <c r="B35" s="88" t="s">
        <v>283</v>
      </c>
      <c r="C35" s="20" t="s">
        <v>158</v>
      </c>
      <c r="D35" s="52">
        <f xml:space="preserve"> SUM(Bumbu!C34,Bandalungwa!C34,Kalamu!C34,Kintambo!C34,Limete!C34,Ngaba!C34,Kasavubu!C34,Makala!C34,'Mt-Ngafula'!C34,Ngaliema!C34, 'Ngiri-Ngiri'!C34, Selembao!C34,Barumbu!C34,Maluku!C34,Matete!C34,Lingwala!C34,Kimbaseke!C34,Ndjili!C34,Kinsenso!C34,Nsele!C34,Lemba!C34,Gombe!C34,Masina!C34,Kinshasa!C34)/$D$1</f>
        <v>0.70833333333333337</v>
      </c>
      <c r="E35" s="98"/>
      <c r="F35" s="98"/>
      <c r="G35" s="98"/>
      <c r="H35" s="99"/>
    </row>
    <row r="36" spans="1:8" ht="34" thickBot="1">
      <c r="A36" s="40"/>
      <c r="B36" s="88" t="s">
        <v>284</v>
      </c>
      <c r="C36" s="3" t="s">
        <v>159</v>
      </c>
      <c r="D36" s="52">
        <f xml:space="preserve"> SUM(Bumbu!C35,Bandalungwa!C35,Kalamu!C35,Kintambo!C35,Limete!C35,Ngaba!C35,Kasavubu!C35,Makala!C35,'Mt-Ngafula'!C35,Ngaliema!C35, 'Ngiri-Ngiri'!C35, Selembao!C35,Barumbu!C35,Maluku!C35,Matete!C35,Lingwala!C35,Kimbaseke!C35,Ndjili!C35,Kinsenso!C35,Nsele!C35,Lemba!C35,Gombe!C35,Masina!C35,Kinshasa!C35)/$D$1</f>
        <v>0.25</v>
      </c>
      <c r="E36" s="96"/>
      <c r="F36" s="96"/>
      <c r="G36" s="96"/>
      <c r="H36" s="97"/>
    </row>
    <row r="37" spans="1:8" ht="37" customHeight="1" thickBot="1">
      <c r="A37" s="40"/>
      <c r="B37" s="100" t="s">
        <v>285</v>
      </c>
      <c r="C37" s="6" t="s">
        <v>160</v>
      </c>
      <c r="D37" s="52">
        <f xml:space="preserve"> SUM(Bumbu!C36,Bandalungwa!C36,Kalamu!C36,Kintambo!C36,Limete!C36,Ngaba!C36,Kasavubu!C36,Makala!C36,'Mt-Ngafula'!C36,Ngaliema!C36, 'Ngiri-Ngiri'!C36, Selembao!C36,Barumbu!C36,Maluku!C36,Matete!C36,Lingwala!C36,Kimbaseke!C36,Ndjili!C36,Kinsenso!C36,Nsele!C36,Lemba!C36,Gombe!C36,Masina!C36,Kinshasa!C36)/$D$1</f>
        <v>4.1666666666666664E-2</v>
      </c>
      <c r="E37" s="96"/>
      <c r="F37" s="96"/>
      <c r="G37" s="96"/>
      <c r="H37" s="97"/>
    </row>
    <row r="38" spans="1:8" ht="15" thickBot="1">
      <c r="A38" s="39"/>
      <c r="B38" s="101" t="s">
        <v>286</v>
      </c>
      <c r="C38" s="48" t="s">
        <v>161</v>
      </c>
      <c r="D38" s="52">
        <f xml:space="preserve"> SUM(Bumbu!C37,Bandalungwa!C37,Kalamu!C37,Kintambo!C37,Limete!C37,Ngaba!C37,Kasavubu!C37,Makala!C37,'Mt-Ngafula'!C37,Ngaliema!C37, 'Ngiri-Ngiri'!C37, Selembao!C37,Barumbu!C37,Maluku!C37,Matete!C37,Lingwala!C37,Kimbaseke!C37,Ndjili!C37,Kinsenso!C37,Nsele!C37,Lemba!C37,Gombe!C37,Masina!C37,Kinshasa!C37)/$D$1</f>
        <v>0</v>
      </c>
      <c r="E38" s="140"/>
      <c r="F38" s="141"/>
      <c r="G38" s="141"/>
      <c r="H38" s="142"/>
    </row>
    <row r="39" spans="1:8">
      <c r="A39" s="38">
        <v>6</v>
      </c>
      <c r="B39" s="143" t="s">
        <v>236</v>
      </c>
      <c r="C39" s="143"/>
      <c r="D39" s="143"/>
      <c r="E39" s="143"/>
      <c r="F39" s="143"/>
      <c r="G39" s="143"/>
      <c r="H39" s="144"/>
    </row>
    <row r="40" spans="1:8" ht="45" thickBot="1">
      <c r="A40" s="40"/>
      <c r="B40" s="102" t="s">
        <v>237</v>
      </c>
      <c r="C40" s="20" t="s">
        <v>158</v>
      </c>
      <c r="D40" s="52">
        <f xml:space="preserve"> SUM(Bumbu!C39,Bandalungwa!C39,Kalamu!C39,Kintambo!C39,Limete!C39,Ngaba!C39,Kasavubu!C39,Makala!C39,'Mt-Ngafula'!C39,Ngaliema!C39, 'Ngiri-Ngiri'!C39, Selembao!C39,Barumbu!C39,Maluku!C39,Matete!C39,Lingwala!C39,Kimbaseke!C39,Ndjili!C39,Kinsenso!C39,Nsele!C39,Lemba!C39,Gombe!C39,Masina!C39,Kinshasa!C39)/$D$1</f>
        <v>0.625</v>
      </c>
      <c r="E40" s="98"/>
      <c r="F40" s="98"/>
      <c r="G40" s="98"/>
      <c r="H40" s="99"/>
    </row>
    <row r="41" spans="1:8" ht="34" thickBot="1">
      <c r="A41" s="40"/>
      <c r="B41" s="102" t="s">
        <v>238</v>
      </c>
      <c r="C41" s="3" t="s">
        <v>159</v>
      </c>
      <c r="D41" s="52">
        <f xml:space="preserve"> SUM(Bumbu!C40,Bandalungwa!C40,Kalamu!C40,Kintambo!C40,Limete!C40,Ngaba!C40,Kasavubu!C40,Makala!C40,'Mt-Ngafula'!C40,Ngaliema!C40, 'Ngiri-Ngiri'!C40, Selembao!C40,Barumbu!C40,Maluku!C40,Matete!C40,Lingwala!C40,Kimbaseke!C40,Ndjili!C40,Kinsenso!C40,Nsele!C40,Lemba!C40,Gombe!C40,Masina!C40,Kinshasa!C40)/$D$1</f>
        <v>0.33333333333333331</v>
      </c>
      <c r="E41" s="96"/>
      <c r="F41" s="96"/>
      <c r="G41" s="96"/>
      <c r="H41" s="97"/>
    </row>
    <row r="42" spans="1:8" ht="45" thickBot="1">
      <c r="A42" s="40"/>
      <c r="B42" s="103" t="s">
        <v>239</v>
      </c>
      <c r="C42" s="6" t="s">
        <v>160</v>
      </c>
      <c r="D42" s="52">
        <f xml:space="preserve"> SUM(Bumbu!C41,Bandalungwa!C41,Kalamu!C41,Kintambo!C41,Limete!C41,Ngaba!C41,Kasavubu!C41,Makala!C41,'Mt-Ngafula'!C41,Ngaliema!C41, 'Ngiri-Ngiri'!C41, Selembao!C41,Barumbu!C41,Maluku!C41,Matete!C41,Lingwala!C41,Kimbaseke!C41,Ndjili!C41,Kinsenso!C41,Nsele!C41,Lemba!C41,Gombe!C41,Masina!C41,Kinshasa!C41)/$D$1</f>
        <v>4.1666666666666664E-2</v>
      </c>
      <c r="E42" s="96"/>
      <c r="F42" s="96"/>
      <c r="G42" s="96"/>
      <c r="H42" s="97"/>
    </row>
    <row r="43" spans="1:8" ht="15" thickBot="1">
      <c r="A43" s="39"/>
      <c r="B43" s="104" t="s">
        <v>240</v>
      </c>
      <c r="C43" s="48" t="s">
        <v>161</v>
      </c>
      <c r="D43" s="52">
        <f xml:space="preserve"> SUM(Bumbu!C42,Bandalungwa!C42,Kalamu!C42,Kintambo!C42,Limete!C42,Ngaba!C42,Kasavubu!C42,Makala!C42,'Mt-Ngafula'!C42,Ngaliema!C42, 'Ngiri-Ngiri'!C42, Selembao!C42,Barumbu!C42,Maluku!C42,Matete!C42,Lingwala!C42,Kimbaseke!C42,Ndjili!C42,Kinsenso!C42,Nsele!C42,Lemba!C42,Gombe!C42,Masina!C42,Kinshasa!C42)/$D$1</f>
        <v>0</v>
      </c>
      <c r="E43" s="133"/>
      <c r="F43" s="133"/>
      <c r="G43" s="133"/>
      <c r="H43" s="134"/>
    </row>
    <row r="44" spans="1:8" ht="34" customHeight="1">
      <c r="A44" s="38">
        <v>7</v>
      </c>
      <c r="B44" s="145" t="s">
        <v>241</v>
      </c>
      <c r="C44" s="146"/>
      <c r="D44" s="146"/>
      <c r="E44" s="146"/>
      <c r="F44" s="146"/>
      <c r="G44" s="146"/>
      <c r="H44" s="147"/>
    </row>
    <row r="45" spans="1:8" ht="56" thickBot="1">
      <c r="A45" s="40"/>
      <c r="B45" s="102" t="s">
        <v>242</v>
      </c>
      <c r="C45" s="19" t="s">
        <v>162</v>
      </c>
      <c r="D45" s="52">
        <f xml:space="preserve"> SUM(Bumbu!C44,Bandalungwa!C44,Kalamu!C44,Kintambo!C44,Limete!C44,Ngaba!C44,Kasavubu!C44,Makala!C44,'Mt-Ngafula'!C44,Ngaliema!C44, 'Ngiri-Ngiri'!C44, Selembao!C44,Barumbu!C44,Maluku!C44,Matete!C44,Lingwala!C44,Kimbaseke!C44,Ndjili!C44,Kinsenso!C44,Nsele!C44,Lemba!C44,Gombe!C44,Masina!C44,Kinshasa!C44)/$D$1</f>
        <v>0.5</v>
      </c>
      <c r="E45" s="98"/>
      <c r="F45" s="98"/>
      <c r="G45" s="98"/>
      <c r="H45" s="99"/>
    </row>
    <row r="46" spans="1:8" ht="34" thickBot="1">
      <c r="A46" s="40"/>
      <c r="B46" s="102" t="s">
        <v>243</v>
      </c>
      <c r="C46" s="7" t="s">
        <v>163</v>
      </c>
      <c r="D46" s="52">
        <f xml:space="preserve"> SUM(Bumbu!C45,Bandalungwa!C45,Kalamu!C45,Kintambo!C45,Limete!C45,Ngaba!C45,Kasavubu!C45,Makala!C45,'Mt-Ngafula'!C45,Ngaliema!C45, 'Ngiri-Ngiri'!C45, Selembao!C45,Barumbu!C45,Maluku!C45,Matete!C45,Lingwala!C45,Kimbaseke!C45,Ndjili!C45,Kinsenso!C45,Nsele!C45,Lemba!C45,Gombe!C45,Masina!C45,Kinshasa!C45)/$D$1</f>
        <v>0.25</v>
      </c>
      <c r="E46" s="96"/>
      <c r="F46" s="96"/>
      <c r="G46" s="96"/>
      <c r="H46" s="97"/>
    </row>
    <row r="47" spans="1:8" ht="23" thickBot="1">
      <c r="A47" s="40"/>
      <c r="B47" s="103" t="s">
        <v>244</v>
      </c>
      <c r="C47" s="8" t="s">
        <v>164</v>
      </c>
      <c r="D47" s="52">
        <f xml:space="preserve"> SUM(Bumbu!C46,Bandalungwa!C46,Kalamu!C46,Kintambo!C46,Limete!C46,Ngaba!C46,Kasavubu!C46,Makala!C46,'Mt-Ngafula'!C46,Ngaliema!C46, 'Ngiri-Ngiri'!C46, Selembao!C46,Barumbu!C46,Maluku!C46,Matete!C46,Lingwala!C46,Kimbaseke!C46,Ndjili!C46,Kinsenso!C46,Nsele!C46,Lemba!C46,Gombe!C46,Masina!C46,Kinshasa!C46)/$D$1</f>
        <v>0.20833333333333334</v>
      </c>
      <c r="E47" s="96"/>
      <c r="F47" s="96"/>
      <c r="G47" s="96"/>
      <c r="H47" s="97"/>
    </row>
    <row r="48" spans="1:8" ht="15" thickBot="1">
      <c r="A48" s="39"/>
      <c r="B48" s="104" t="s">
        <v>240</v>
      </c>
      <c r="C48" s="48" t="s">
        <v>161</v>
      </c>
      <c r="D48" s="52">
        <f xml:space="preserve"> SUM(Bumbu!C47,Bandalungwa!C47,Kalamu!C47,Kintambo!C47,Limete!C47,Ngaba!C47,Kasavubu!C47,Makala!C47,'Mt-Ngafula'!C47,Ngaliema!C47, 'Ngiri-Ngiri'!C47, Selembao!C47,Barumbu!C47,Maluku!C47,Matete!C47,Lingwala!C47,Kimbaseke!C47,Ndjili!C47,Kinsenso!C47,Nsele!C47,Lemba!C47,Gombe!C47,Masina!C47,Kinshasa!C47)/$D$1</f>
        <v>0</v>
      </c>
      <c r="E48" s="133"/>
      <c r="F48" s="133"/>
      <c r="G48" s="133"/>
      <c r="H48" s="134"/>
    </row>
    <row r="49" spans="1:8" ht="34" customHeight="1">
      <c r="A49" s="38">
        <v>8</v>
      </c>
      <c r="B49" s="130" t="s">
        <v>245</v>
      </c>
      <c r="C49" s="131"/>
      <c r="D49" s="131"/>
      <c r="E49" s="131"/>
      <c r="F49" s="131"/>
      <c r="G49" s="131"/>
      <c r="H49" s="132"/>
    </row>
    <row r="50" spans="1:8" ht="45" thickBot="1">
      <c r="A50" s="40"/>
      <c r="B50" s="102" t="s">
        <v>246</v>
      </c>
      <c r="C50" s="19" t="s">
        <v>165</v>
      </c>
      <c r="D50" s="52">
        <f xml:space="preserve"> SUM(Bumbu!C49,Bandalungwa!C49,Kalamu!C49,Kintambo!C49,Limete!C49,Ngaba!C49,Kasavubu!C49,Makala!C49,'Mt-Ngafula'!C49,Ngaliema!C49, 'Ngiri-Ngiri'!C49, Selembao!C49,Barumbu!C49,Maluku!C49,Matete!C49,Lingwala!C49,Kimbaseke!C49,Ndjili!C49,Kinsenso!C49,Nsele!C49,Lemba!C49,Gombe!C49,Masina!C49,Kinshasa!C49)/$D$1</f>
        <v>0.625</v>
      </c>
      <c r="E50" s="98"/>
      <c r="F50" s="98"/>
      <c r="G50" s="98"/>
      <c r="H50" s="99"/>
    </row>
    <row r="51" spans="1:8" ht="45" thickBot="1">
      <c r="A51" s="40"/>
      <c r="B51" s="102" t="s">
        <v>247</v>
      </c>
      <c r="C51" s="7" t="s">
        <v>166</v>
      </c>
      <c r="D51" s="52">
        <f xml:space="preserve"> SUM(Bumbu!C50,Bandalungwa!C50,Kalamu!C50,Kintambo!C50,Limete!C50,Ngaba!C50,Kasavubu!C50,Makala!C50,'Mt-Ngafula'!C50,Ngaliema!C50, 'Ngiri-Ngiri'!C50, Selembao!C50,Barumbu!C50,Maluku!C50,Matete!C50,Lingwala!C50,Kimbaseke!C50,Ndjili!C50,Kinsenso!C50,Nsele!C50,Lemba!C50,Gombe!C50,Masina!C50,Kinshasa!C50)/$D$1</f>
        <v>0.375</v>
      </c>
      <c r="E51" s="96"/>
      <c r="F51" s="96"/>
      <c r="G51" s="96"/>
      <c r="H51" s="97"/>
    </row>
    <row r="52" spans="1:8" ht="15" thickBot="1">
      <c r="A52" s="40"/>
      <c r="B52" s="103" t="s">
        <v>248</v>
      </c>
      <c r="C52" s="8" t="s">
        <v>167</v>
      </c>
      <c r="D52" s="52">
        <f xml:space="preserve"> SUM(Bumbu!C51,Bandalungwa!C51,Kalamu!C51,Kintambo!C51,Limete!C51,Ngaba!C51,Kasavubu!C51,Makala!C51,'Mt-Ngafula'!C51,Ngaliema!C51, 'Ngiri-Ngiri'!C51, Selembao!C51,Barumbu!C51,Maluku!C51,Matete!C51,Lingwala!C51,Kimbaseke!C51,Ndjili!C51,Kinsenso!C51,Nsele!C51,Lemba!C51,Gombe!C51,Masina!C51,Kinshasa!C51)/$D$1</f>
        <v>0</v>
      </c>
      <c r="E52" s="96"/>
      <c r="F52" s="96"/>
      <c r="G52" s="96"/>
      <c r="H52" s="97"/>
    </row>
    <row r="53" spans="1:8" ht="15" thickBot="1">
      <c r="A53" s="39"/>
      <c r="B53" s="104" t="s">
        <v>240</v>
      </c>
      <c r="C53" s="48" t="s">
        <v>161</v>
      </c>
      <c r="D53" s="52">
        <f xml:space="preserve"> SUM(Bumbu!C52,Bandalungwa!C52,Kalamu!C52,Kintambo!C52,Limete!C52,Ngaba!C52,Kasavubu!C52,Makala!C52,'Mt-Ngafula'!C52,Ngaliema!C52, 'Ngiri-Ngiri'!C52, Selembao!C52,Barumbu!C52,Maluku!C52,Matete!C52,Lingwala!C52,Kimbaseke!C52,Ndjili!C52,Kinsenso!C52,Nsele!C52,Lemba!C52,Gombe!C52,Masina!C52,Kinshasa!C52)/$D$1</f>
        <v>0</v>
      </c>
      <c r="E53" s="140"/>
      <c r="F53" s="141"/>
      <c r="G53" s="141"/>
      <c r="H53" s="142"/>
    </row>
    <row r="54" spans="1:8" ht="27" customHeight="1">
      <c r="A54" s="38">
        <v>9</v>
      </c>
      <c r="B54" s="130" t="s">
        <v>249</v>
      </c>
      <c r="C54" s="131"/>
      <c r="D54" s="131"/>
      <c r="E54" s="131"/>
      <c r="F54" s="131"/>
      <c r="G54" s="131"/>
      <c r="H54" s="132"/>
    </row>
    <row r="55" spans="1:8" ht="22">
      <c r="A55" s="40"/>
      <c r="B55" s="19" t="s">
        <v>287</v>
      </c>
      <c r="C55" s="16" t="s">
        <v>168</v>
      </c>
      <c r="D55" s="52">
        <f xml:space="preserve"> SUM(Bumbu!C54,Bandalungwa!C54,Kalamu!C54,Kintambo!C54,Limete!C54,Ngaba!C54,Kasavubu!C54,Makala!C54,'Mt-Ngafula'!C54,Ngaliema!C54, 'Ngiri-Ngiri'!C54, Selembao!C54,Barumbu!C54,Maluku!C54,Matete!C54,Lingwala!C54,Kimbaseke!C54,Ndjili!C54,Kinsenso!C54,Nsele!C54,Lemba!C54,Gombe!C54,Masina!C54,Kinshasa!C54)/$D$1</f>
        <v>0.58333333333333337</v>
      </c>
      <c r="E55" s="98"/>
      <c r="F55" s="98"/>
      <c r="G55" s="98"/>
      <c r="H55" s="99"/>
    </row>
    <row r="56" spans="1:8" ht="22">
      <c r="A56" s="40"/>
      <c r="B56" s="7" t="s">
        <v>288</v>
      </c>
      <c r="C56" s="12" t="s">
        <v>169</v>
      </c>
      <c r="D56" s="52">
        <f xml:space="preserve"> SUM(Bumbu!C55,Bandalungwa!C55,Kalamu!C55,Kintambo!C55,Limete!C55,Ngaba!C55,Kasavubu!C55,Makala!C55,'Mt-Ngafula'!C55,Ngaliema!C55, 'Ngiri-Ngiri'!C55, Selembao!C55,Barumbu!C55,Maluku!C55,Matete!C55,Lingwala!C55,Kimbaseke!C55,Ndjili!C55,Kinsenso!C55,Nsele!C55,Lemba!C55,Gombe!C55,Masina!C55,Kinshasa!C55)/$D$1</f>
        <v>0.41666666666666669</v>
      </c>
      <c r="E56" s="96"/>
      <c r="F56" s="96"/>
      <c r="G56" s="96"/>
      <c r="H56" s="97"/>
    </row>
    <row r="57" spans="1:8">
      <c r="A57" s="40"/>
      <c r="B57" s="8" t="s">
        <v>289</v>
      </c>
      <c r="C57" s="13" t="s">
        <v>170</v>
      </c>
      <c r="D57" s="52">
        <f xml:space="preserve"> SUM(Bumbu!C56,Bandalungwa!C56,Kalamu!C56,Kintambo!C56,Limete!C56,Ngaba!C56,Kasavubu!C56,Makala!C56,'Mt-Ngafula'!C56,Ngaliema!C56, 'Ngiri-Ngiri'!C56, Selembao!C56,Barumbu!C56,Maluku!C56,Matete!C56,Lingwala!C56,Kimbaseke!C56,Ndjili!C56,Kinsenso!C56,Nsele!C56,Lemba!C56,Gombe!C56,Masina!C56,Kinshasa!C56)/$D$1</f>
        <v>0</v>
      </c>
      <c r="E57" s="96"/>
      <c r="F57" s="96"/>
      <c r="G57" s="96"/>
      <c r="H57" s="97"/>
    </row>
    <row r="58" spans="1:8" ht="23" thickBot="1">
      <c r="A58" s="39"/>
      <c r="B58" s="48" t="s">
        <v>54</v>
      </c>
      <c r="C58" s="61" t="s">
        <v>161</v>
      </c>
      <c r="D58" s="52">
        <f xml:space="preserve"> SUM(Bumbu!C57,Bandalungwa!C57,Kalamu!C57,Kintambo!C57,Limete!C57,Ngaba!C57,Kasavubu!C57,Makala!C57,'Mt-Ngafula'!C57,Ngaliema!C57, 'Ngiri-Ngiri'!C57, Selembao!C57,Barumbu!C57,Maluku!C57,Matete!C57,Lingwala!C57,Kimbaseke!C57,Ndjili!C57,Kinsenso!C57,Nsele!C57,Lemba!C57,Gombe!C57,Masina!C57,Kinshasa!C57)/$D$1</f>
        <v>0</v>
      </c>
      <c r="E58" s="140"/>
      <c r="F58" s="141"/>
      <c r="G58" s="141"/>
      <c r="H58" s="142"/>
    </row>
    <row r="59" spans="1:8" ht="27" customHeight="1">
      <c r="A59" s="38">
        <v>10</v>
      </c>
      <c r="B59" s="130" t="s">
        <v>250</v>
      </c>
      <c r="C59" s="131"/>
      <c r="D59" s="131"/>
      <c r="E59" s="131"/>
      <c r="F59" s="131"/>
      <c r="G59" s="131"/>
      <c r="H59" s="132"/>
    </row>
    <row r="60" spans="1:8">
      <c r="A60" s="40"/>
      <c r="B60" s="21" t="s">
        <v>57</v>
      </c>
      <c r="C60" s="18" t="s">
        <v>172</v>
      </c>
      <c r="D60" s="52">
        <f xml:space="preserve"> SUM(Bumbu!C59,Bandalungwa!C59,Kalamu!C59,Kintambo!C59,Limete!C59,Ngaba!C59,Kasavubu!C59,Makala!C59,'Mt-Ngafula'!C59,Ngaliema!C59, 'Ngiri-Ngiri'!C59, Selembao!C59,Barumbu!C59,Maluku!C59,Matete!C59,Lingwala!C59,Kimbaseke!C59,Ndjili!C59,Kinsenso!C59,Nsele!C59,Lemba!C59,Gombe!C59,Masina!C59,Kinshasa!C59)/$D$1</f>
        <v>0.54166666666666663</v>
      </c>
      <c r="E60" s="18"/>
      <c r="F60" s="18"/>
      <c r="G60" s="98"/>
      <c r="H60" s="99"/>
    </row>
    <row r="61" spans="1:8">
      <c r="A61" s="40"/>
      <c r="B61" s="81" t="s">
        <v>171</v>
      </c>
      <c r="C61" s="10" t="s">
        <v>173</v>
      </c>
      <c r="D61" s="52">
        <f xml:space="preserve"> SUM(Bumbu!C60,Bandalungwa!C60,Kalamu!C60,Kintambo!C60,Limete!C60,Ngaba!C60,Kasavubu!C60,Makala!C60,'Mt-Ngafula'!C60,Ngaliema!C60, 'Ngiri-Ngiri'!C60, Selembao!C60,Barumbu!C60,Maluku!C60,Matete!C60,Lingwala!C60,Kimbaseke!C60,Ndjili!C60,Kinsenso!C60,Nsele!C60,Lemba!C60,Gombe!C60,Masina!C60,Kinshasa!C60)/$D$1</f>
        <v>0.45833333333333331</v>
      </c>
      <c r="E61" s="96"/>
      <c r="F61" s="96"/>
      <c r="G61" s="96"/>
      <c r="H61" s="97"/>
    </row>
    <row r="62" spans="1:8" ht="27" customHeight="1" thickBot="1">
      <c r="A62" s="39"/>
      <c r="B62" s="92" t="s">
        <v>251</v>
      </c>
      <c r="C62" s="56"/>
      <c r="D62" s="133"/>
      <c r="E62" s="133"/>
      <c r="F62" s="133"/>
      <c r="G62" s="133"/>
      <c r="H62" s="134"/>
    </row>
    <row r="63" spans="1:8" ht="15" thickBot="1">
      <c r="A63" s="38">
        <v>11</v>
      </c>
      <c r="B63" s="150" t="s">
        <v>252</v>
      </c>
      <c r="C63" s="150"/>
      <c r="D63" s="150"/>
      <c r="E63" s="151"/>
      <c r="F63" s="151"/>
      <c r="G63" s="151"/>
      <c r="H63" s="152"/>
    </row>
    <row r="64" spans="1:8" ht="15" thickBot="1">
      <c r="B64" s="105" t="s">
        <v>253</v>
      </c>
      <c r="C64" s="14" t="s">
        <v>272</v>
      </c>
      <c r="D64" s="52">
        <f xml:space="preserve"> SUM(Bumbu!C63,Bandalungwa!C63,Kalamu!C63,Kintambo!C63,Limete!C63,Ngaba!C63,Kasavubu!C63,Makala!C63,'Mt-Ngafula'!C63,Ngaliema!C63, 'Ngiri-Ngiri'!C63, Selembao!C63,Barumbu!C63,Maluku!C63,Matete!C63,Lingwala!C63,Kimbaseke!C63,Ndjili!C63,Kinsenso!C63,Nsele!C63,Lemba!C63,Gombe!C63,Masina!C63,Kinshasa!C63)/$D$1</f>
        <v>0.25</v>
      </c>
      <c r="E64" s="96"/>
      <c r="F64" s="96"/>
      <c r="G64" s="96"/>
      <c r="H64" s="96"/>
    </row>
    <row r="65" spans="1:8" ht="15" thickBot="1">
      <c r="B65" s="105" t="s">
        <v>254</v>
      </c>
      <c r="C65" s="1" t="s">
        <v>114</v>
      </c>
      <c r="D65" s="52">
        <f xml:space="preserve"> SUM(Bumbu!C64,Bandalungwa!C64,Kalamu!C64,Kintambo!C64,Limete!C64,Ngaba!C64,Kasavubu!C64,Makala!C64,'Mt-Ngafula'!C64,Ngaliema!C64, 'Ngiri-Ngiri'!C64, Selembao!C64,Barumbu!C64,Maluku!C64,Matete!C64,Lingwala!C64,Kimbaseke!C64,Ndjili!C64,Kinsenso!C64,Nsele!C64,Lemba!C64,Gombe!C64,Masina!C64,Kinshasa!C64)/$D$1</f>
        <v>4.1666666666666664E-2</v>
      </c>
      <c r="E65" s="96"/>
      <c r="F65" s="96"/>
      <c r="G65" s="96"/>
      <c r="H65" s="96"/>
    </row>
    <row r="66" spans="1:8" ht="15" thickBot="1">
      <c r="B66" s="105" t="s">
        <v>255</v>
      </c>
      <c r="C66" s="1" t="s">
        <v>115</v>
      </c>
      <c r="D66" s="52">
        <f xml:space="preserve"> SUM(Bumbu!C65,Bandalungwa!C65,Kalamu!C65,Kintambo!C65,Limete!C65,Ngaba!C65,Kasavubu!C65,Makala!C65,'Mt-Ngafula'!C65,Ngaliema!C65, 'Ngiri-Ngiri'!C65, Selembao!C65,Barumbu!C65,Maluku!C65,Matete!C65,Lingwala!C65,Kimbaseke!C65,Ndjili!C65,Kinsenso!C65,Nsele!C65,Lemba!C65,Gombe!C65,Masina!C65,Kinshasa!C65)/$D$1</f>
        <v>0.20833333333333334</v>
      </c>
      <c r="E66" s="96"/>
      <c r="F66" s="96"/>
      <c r="G66" s="96"/>
      <c r="H66" s="96"/>
    </row>
    <row r="67" spans="1:8" ht="15" thickBot="1">
      <c r="B67" s="106" t="s">
        <v>256</v>
      </c>
      <c r="C67" s="1" t="s">
        <v>118</v>
      </c>
      <c r="D67" s="52">
        <f xml:space="preserve"> SUM(Bumbu!C66,Bandalungwa!C66,Kalamu!C66,Kintambo!C66,Limete!C66,Ngaba!C66,Kasavubu!C66,Makala!C66,'Mt-Ngafula'!C66,Ngaliema!C66, 'Ngiri-Ngiri'!C66, Selembao!C66,Barumbu!C66,Maluku!C66,Matete!C66,Lingwala!C66,Kimbaseke!C66,Ndjili!C66,Kinsenso!C66,Nsele!C66,Lemba!C66,Gombe!C66,Masina!C66,Kinshasa!C66)/$D$1</f>
        <v>0.5</v>
      </c>
      <c r="E67" s="96"/>
      <c r="F67" s="96"/>
      <c r="G67" s="96"/>
      <c r="H67" s="96"/>
    </row>
    <row r="68" spans="1:8" ht="15" customHeight="1" thickBot="1">
      <c r="B68" s="104" t="s">
        <v>257</v>
      </c>
      <c r="C68" s="1" t="s">
        <v>117</v>
      </c>
      <c r="D68" s="52">
        <f xml:space="preserve"> SUM(Bumbu!C67,Bandalungwa!C67,Kalamu!C67,Kintambo!C67,Limete!C67,Ngaba!C67,Kasavubu!C67,Makala!C67,'Mt-Ngafula'!C67,Ngaliema!C67, 'Ngiri-Ngiri'!C67, Selembao!C67,Barumbu!C67,Maluku!C67,Matete!C67,Lingwala!C67,Kimbaseke!C67,Ndjili!C67,Kinsenso!C67,Nsele!C67,Lemba!C67,Gombe!C67,Masina!C67,Kinshasa!C67)/$D$1</f>
        <v>0</v>
      </c>
      <c r="E68" s="153"/>
      <c r="F68" s="154"/>
      <c r="G68" s="154"/>
      <c r="H68" s="155"/>
    </row>
    <row r="69" spans="1:8">
      <c r="A69" s="38">
        <v>12</v>
      </c>
      <c r="B69" s="156" t="s">
        <v>258</v>
      </c>
      <c r="C69" s="143"/>
      <c r="D69" s="143"/>
      <c r="E69" s="143"/>
      <c r="F69" s="143"/>
      <c r="G69" s="143"/>
      <c r="H69" s="144"/>
    </row>
    <row r="70" spans="1:8">
      <c r="A70" s="40"/>
      <c r="B70" s="21" t="s">
        <v>290</v>
      </c>
      <c r="C70" s="21" t="s">
        <v>174</v>
      </c>
      <c r="D70" s="52">
        <f xml:space="preserve"> SUM(Bumbu!C69,Bandalungwa!C69,Kalamu!C69,Kintambo!C69,Limete!C69,Ngaba!C69,Kasavubu!C69,Makala!C69,'Mt-Ngafula'!C69,Ngaliema!C69, 'Ngiri-Ngiri'!C69, Selembao!C69,Barumbu!C69,Maluku!C69,Matete!C69,Lingwala!C69,Kimbaseke!C69,Ndjili!C69,Kinsenso!C69,Nsele!C69,Lemba!C69,Gombe!C69,Masina!C69,Kinshasa!C69)/$D$1</f>
        <v>0.79166666666666663</v>
      </c>
      <c r="E70" s="98"/>
      <c r="F70" s="98"/>
      <c r="G70" s="98"/>
      <c r="H70" s="99"/>
    </row>
    <row r="71" spans="1:8">
      <c r="A71" s="40"/>
      <c r="B71" s="14" t="s">
        <v>291</v>
      </c>
      <c r="C71" s="14" t="s">
        <v>175</v>
      </c>
      <c r="D71" s="52">
        <f xml:space="preserve"> SUM(Bumbu!C70,Bandalungwa!C70,Kalamu!C70,Kintambo!C70,Limete!C70,Ngaba!C70,Kasavubu!C70,Makala!C70,'Mt-Ngafula'!C70,Ngaliema!C70, 'Ngiri-Ngiri'!C70, Selembao!C70,Barumbu!C70,Maluku!C70,Matete!C70,Lingwala!C70,Kimbaseke!C70,Ndjili!C70,Kinsenso!C70,Nsele!C70,Lemba!C70,Gombe!C70,Masina!C70,Kinshasa!C70)/$D$1</f>
        <v>0.20833333333333334</v>
      </c>
      <c r="E71" s="96"/>
      <c r="F71" s="96"/>
      <c r="G71" s="96"/>
      <c r="H71" s="97"/>
    </row>
    <row r="72" spans="1:8" ht="26" customHeight="1">
      <c r="A72" s="40"/>
      <c r="B72" s="11" t="s">
        <v>292</v>
      </c>
      <c r="C72" s="11"/>
      <c r="D72" s="52">
        <f xml:space="preserve"> SUM(Bumbu!C71,Bandalungwa!C71,Kalamu!C71,Kintambo!C71,Limete!C71,Ngaba!C71,Kasavubu!C71,Makala!C71,'Mt-Ngafula'!C71,Ngaliema!C71, 'Ngiri-Ngiri'!C71, Selembao!C71,Barumbu!C71,Maluku!C71,Matete!C71,Lingwala!C71,Kimbaseke!C71,Ndjili!C71,Kinsenso!C71,Nsele!C71,Lemba!C71,Gombe!C71,Masina!C71,Kinshasa!C71)/$D$1</f>
        <v>0</v>
      </c>
      <c r="E72" s="96"/>
      <c r="F72" s="96"/>
      <c r="G72" s="96"/>
      <c r="H72" s="97"/>
    </row>
    <row r="73" spans="1:8" ht="26" customHeight="1" thickBot="1">
      <c r="A73" s="40"/>
      <c r="B73" s="102" t="s">
        <v>259</v>
      </c>
      <c r="C73" s="11"/>
      <c r="D73" s="52">
        <f xml:space="preserve"> SUM(Bumbu!C72,Bandalungwa!C72,Kalamu!C72,Kintambo!C72,Limete!C72,Ngaba!C72,Kasavubu!C72,Makala!C72,'Mt-Ngafula'!C72,Ngaliema!C72, 'Ngiri-Ngiri'!C72, Selembao!C72,Barumbu!C72,Maluku!C72,Matete!C72,Lingwala!C72,Kimbaseke!C72,Ndjili!C72,Kinsenso!C72,Nsele!C72,Lemba!C72,Gombe!C72,Masina!C72,Kinshasa!C72)/$D$1</f>
        <v>0.5</v>
      </c>
      <c r="E73" s="96"/>
      <c r="F73" s="96"/>
      <c r="G73" s="96"/>
      <c r="H73" s="97"/>
    </row>
    <row r="74" spans="1:8" ht="25" customHeight="1" thickBot="1">
      <c r="A74" s="40"/>
      <c r="B74" s="102" t="s">
        <v>260</v>
      </c>
      <c r="C74" s="11"/>
      <c r="D74" s="52">
        <f xml:space="preserve"> SUM(Bumbu!C73,Bandalungwa!C73,Kalamu!C73,Kintambo!C73,Limete!C73,Ngaba!C73,Kasavubu!C73,Makala!C73,'Mt-Ngafula'!C73,Ngaliema!C73, 'Ngiri-Ngiri'!C73, Selembao!C73,Barumbu!C73,Maluku!C73,Matete!C73,Lingwala!C73,Kimbaseke!C73,Ndjili!C73,Kinsenso!C73,Nsele!C73,Lemba!C73,Gombe!C73,Masina!C73,Kinshasa!C73)/$D$1</f>
        <v>0.25</v>
      </c>
      <c r="E74" s="96"/>
      <c r="F74" s="96"/>
      <c r="G74" s="96"/>
      <c r="H74" s="97"/>
    </row>
    <row r="75" spans="1:8" ht="15" customHeight="1">
      <c r="A75" s="40"/>
      <c r="B75" s="103" t="s">
        <v>261</v>
      </c>
      <c r="C75" s="15"/>
      <c r="D75" s="52">
        <f xml:space="preserve"> SUM(Bumbu!C74,Bandalungwa!C74,Kalamu!C74,Kintambo!C74,Limete!C74,Ngaba!C74,Kasavubu!C74,Makala!C74,'Mt-Ngafula'!C74,Ngaliema!C74, 'Ngiri-Ngiri'!C74, Selembao!C74,Barumbu!C74,Maluku!C74,Matete!C74,Lingwala!C74,Kimbaseke!C74,Ndjili!C74,Kinsenso!C74,Nsele!C74,Lemba!C74,Gombe!C74,Masina!C74,Kinshasa!C74)/$D$1</f>
        <v>8.3333333333333329E-2</v>
      </c>
      <c r="E75" s="153"/>
      <c r="F75" s="154"/>
      <c r="G75" s="154"/>
      <c r="H75" s="157"/>
    </row>
    <row r="76" spans="1:8" ht="15" customHeight="1" thickBot="1">
      <c r="A76" s="39"/>
      <c r="B76" s="35" t="s">
        <v>54</v>
      </c>
      <c r="C76" s="3"/>
      <c r="D76" s="52">
        <f xml:space="preserve"> SUM(Bumbu!C75,Bandalungwa!C75,Kalamu!C75,Kintambo!C75,Limete!C75,Ngaba!C75,Kasavubu!C75,Makala!C75,'Mt-Ngafula'!C75,Ngaliema!C75, 'Ngiri-Ngiri'!C75, Selembao!C75,Barumbu!C75,Maluku!C75,Matete!C75,Lingwala!C75,Kimbaseke!C75,Ndjili!C75,Kinsenso!C75,Nsele!C75,Lemba!C75,Gombe!C75,Masina!C75,Kinshasa!C75)/$D$1</f>
        <v>0</v>
      </c>
      <c r="E76" s="140"/>
      <c r="F76" s="141"/>
      <c r="G76" s="141"/>
      <c r="H76" s="142"/>
    </row>
    <row r="77" spans="1:8" ht="41" customHeight="1">
      <c r="A77" s="38">
        <v>13</v>
      </c>
      <c r="B77" s="130" t="s">
        <v>262</v>
      </c>
      <c r="C77" s="131"/>
      <c r="D77" s="131"/>
      <c r="E77" s="131"/>
      <c r="F77" s="131"/>
      <c r="G77" s="131"/>
      <c r="H77" s="132"/>
    </row>
    <row r="78" spans="1:8" ht="26" customHeight="1">
      <c r="A78" s="40"/>
      <c r="B78" s="11" t="s">
        <v>293</v>
      </c>
      <c r="C78" s="55" t="s">
        <v>274</v>
      </c>
      <c r="D78" s="52">
        <f xml:space="preserve"> SUM(Bumbu!C77,Bandalungwa!C77,Kalamu!C77,Kintambo!C77,Limete!C77,Ngaba!C77,Kasavubu!C77,Makala!C77,'Mt-Ngafula'!C77,Ngaliema!C77, 'Ngiri-Ngiri'!C77, Selembao!C77,Barumbu!C77,Maluku!C77,Matete!C77,Lingwala!C77,Kimbaseke!C77,Ndjili!C77,Kinsenso!C77,Nsele!C77,Lemba!C77,Gombe!C77,Masina!C77,Kinshasa!C77)/$D$1</f>
        <v>0.83333333333333337</v>
      </c>
      <c r="E78" s="96"/>
      <c r="F78" s="96"/>
      <c r="G78" s="96"/>
      <c r="H78" s="97"/>
    </row>
    <row r="79" spans="1:8" ht="21" customHeight="1">
      <c r="A79" s="40"/>
      <c r="B79" s="11" t="s">
        <v>294</v>
      </c>
      <c r="C79" s="57" t="s">
        <v>176</v>
      </c>
      <c r="D79" s="52">
        <f xml:space="preserve"> SUM(Bumbu!C78,Bandalungwa!C78,Kalamu!C78,Kintambo!C78,Limete!C78,Ngaba!C78,Kasavubu!C78,Makala!C78,'Mt-Ngafula'!C78,Ngaliema!C78, 'Ngiri-Ngiri'!C78, Selembao!C78,Barumbu!C78,Maluku!C78,Matete!C78,Lingwala!C78,Kimbaseke!C78,Ndjili!C78,Kinsenso!C78,Nsele!C78,Lemba!C78,Gombe!C78,Masina!C78,Kinshasa!C78)/$D$1</f>
        <v>0.125</v>
      </c>
      <c r="E79" s="96"/>
      <c r="F79" s="96"/>
      <c r="G79" s="96"/>
      <c r="H79" s="97"/>
    </row>
    <row r="80" spans="1:8" ht="23" customHeight="1">
      <c r="A80" s="40"/>
      <c r="B80" s="11" t="s">
        <v>295</v>
      </c>
      <c r="C80" s="62" t="s">
        <v>177</v>
      </c>
      <c r="D80" s="52">
        <f xml:space="preserve"> SUM(Bumbu!C79,Bandalungwa!C79,Kalamu!C79,Kintambo!C79,Limete!C79,Ngaba!C79,Kasavubu!C79,Makala!C79,'Mt-Ngafula'!C79,Ngaliema!C79, 'Ngiri-Ngiri'!C79, Selembao!C79,Barumbu!C79,Maluku!C79,Matete!C79,Lingwala!C79,Kimbaseke!C79,Ndjili!C79,Kinsenso!C79,Nsele!C79,Lemba!C79,Gombe!C79,Masina!C79,Kinshasa!C79)/$D$1</f>
        <v>0</v>
      </c>
      <c r="E80" s="96"/>
      <c r="F80" s="96"/>
      <c r="G80" s="96"/>
      <c r="H80" s="97"/>
    </row>
    <row r="81" spans="1:13" ht="15" customHeight="1">
      <c r="A81" s="40"/>
      <c r="B81" s="15" t="s">
        <v>296</v>
      </c>
      <c r="C81" s="8" t="s">
        <v>178</v>
      </c>
      <c r="D81" s="52">
        <f xml:space="preserve"> SUM(Bumbu!C80,Bandalungwa!C80,Kalamu!C80,Kintambo!C80,Limete!C80,Ngaba!C80,Kasavubu!C80,Makala!C80,'Mt-Ngafula'!C80,Ngaliema!C80, 'Ngiri-Ngiri'!C80, Selembao!C80,Barumbu!C80,Maluku!C80,Matete!C80,Lingwala!C80,Kimbaseke!C80,Ndjili!C80,Kinsenso!C80,Nsele!C80,Lemba!C80,Gombe!C80,Masina!C80,Kinshasa!C80)/$D$1</f>
        <v>4.1666666666666664E-2</v>
      </c>
      <c r="E81" s="96"/>
      <c r="F81" s="96"/>
      <c r="G81" s="96"/>
      <c r="H81" s="97"/>
    </row>
    <row r="82" spans="1:13" ht="15" customHeight="1" thickBot="1">
      <c r="A82" s="39"/>
      <c r="B82" s="35" t="s">
        <v>54</v>
      </c>
      <c r="C82" s="3" t="s">
        <v>161</v>
      </c>
      <c r="D82" s="52">
        <f xml:space="preserve"> SUM(Bumbu!C81,Bandalungwa!C81,Kalamu!C81,Kintambo!C81,Limete!C81,Ngaba!C81,Kasavubu!C81,Makala!C81,'Mt-Ngafula'!C81,Ngaliema!C81, 'Ngiri-Ngiri'!C81, Selembao!C81,Barumbu!C81,Maluku!C81,Matete!C81,Lingwala!C81,Kimbaseke!C81,Ndjili!C81,Kinsenso!C81,Nsele!C81,Lemba!C81,Gombe!C81,Masina!C81,Kinshasa!C81)/$D$1</f>
        <v>0</v>
      </c>
      <c r="E82" s="140"/>
      <c r="F82" s="141"/>
      <c r="G82" s="141"/>
      <c r="H82" s="142"/>
    </row>
    <row r="83" spans="1:13" ht="23" customHeight="1">
      <c r="A83" s="38">
        <v>14</v>
      </c>
      <c r="B83" s="145" t="s">
        <v>263</v>
      </c>
      <c r="C83" s="158"/>
      <c r="D83" s="146"/>
      <c r="E83" s="146"/>
      <c r="F83" s="146"/>
      <c r="G83" s="146"/>
      <c r="H83" s="147"/>
    </row>
    <row r="84" spans="1:13" ht="25" customHeight="1" thickBot="1">
      <c r="A84" s="40"/>
      <c r="B84" s="102" t="s">
        <v>264</v>
      </c>
      <c r="C84" s="55" t="s">
        <v>275</v>
      </c>
      <c r="D84" s="52">
        <f xml:space="preserve"> SUM(Bumbu!C83,Bandalungwa!C83,Kalamu!C83,Kintambo!C83,Limete!C83,Ngaba!C83,Kasavubu!C83,Makala!C83,'Mt-Ngafula'!C83,Ngaliema!C83, 'Ngiri-Ngiri'!C83, Selembao!C83,Barumbu!C83,Maluku!C83,Matete!C83,Lingwala!C83,Kimbaseke!C83,Ndjili!C83,Kinsenso!C83,Nsele!C83,Lemba!C83,Gombe!C83,Masina!C83,Kinshasa!C83)/$D$1</f>
        <v>0.75</v>
      </c>
      <c r="E84" s="96"/>
      <c r="F84" s="96"/>
      <c r="G84" s="96"/>
      <c r="H84" s="97"/>
    </row>
    <row r="85" spans="1:13" ht="25" customHeight="1" thickBot="1">
      <c r="A85" s="40"/>
      <c r="B85" s="102" t="s">
        <v>265</v>
      </c>
      <c r="C85" s="57" t="s">
        <v>179</v>
      </c>
      <c r="D85" s="52">
        <f xml:space="preserve"> SUM(Bumbu!C84,Bandalungwa!C84,Kalamu!C84,Kintambo!C84,Limete!C84,Ngaba!C84,Kasavubu!C84,Makala!C84,'Mt-Ngafula'!C84,Ngaliema!C84, 'Ngiri-Ngiri'!C84, Selembao!C84,Barumbu!C84,Maluku!C84,Matete!C84,Lingwala!C84,Kimbaseke!C84,Ndjili!C84,Kinsenso!C84,Nsele!C84,Lemba!C84,Gombe!C84,Masina!C84,Kinshasa!C84)/$D$1</f>
        <v>8.3333333333333329E-2</v>
      </c>
      <c r="E85" s="96"/>
      <c r="F85" s="96"/>
      <c r="G85" s="96"/>
      <c r="H85" s="97"/>
    </row>
    <row r="86" spans="1:13" ht="25" customHeight="1" thickBot="1">
      <c r="A86" s="40"/>
      <c r="B86" s="102" t="s">
        <v>266</v>
      </c>
      <c r="C86" s="62" t="s">
        <v>180</v>
      </c>
      <c r="D86" s="52">
        <f xml:space="preserve"> SUM(Bumbu!C85,Bandalungwa!C85,Kalamu!C85,Kintambo!C85,Limete!C85,Ngaba!C85,Kasavubu!C85,Makala!C85,'Mt-Ngafula'!C85,Ngaliema!C85, 'Ngiri-Ngiri'!C85, Selembao!C85,Barumbu!C85,Maluku!C85,Matete!C85,Lingwala!C85,Kimbaseke!C85,Ndjili!C85,Kinsenso!C85,Nsele!C85,Lemba!C85,Gombe!C85,Masina!C85,Kinshasa!C85)/$D$1</f>
        <v>8.3333333333333329E-2</v>
      </c>
      <c r="E86" s="96"/>
      <c r="F86" s="96"/>
      <c r="G86" s="96"/>
      <c r="H86" s="97"/>
    </row>
    <row r="87" spans="1:13" ht="25" customHeight="1" thickBot="1">
      <c r="A87" s="40"/>
      <c r="B87" s="102" t="s">
        <v>267</v>
      </c>
      <c r="C87" s="15" t="s">
        <v>178</v>
      </c>
      <c r="D87" s="52">
        <f xml:space="preserve"> SUM(Bumbu!C86,Bandalungwa!C86,Kalamu!C86,Kintambo!C86,Limete!C86,Ngaba!C86,Kasavubu!C86,Makala!C86,'Mt-Ngafula'!C86,Ngaliema!C86, 'Ngiri-Ngiri'!C86, Selembao!C86,Barumbu!C86,Maluku!C86,Matete!C86,Lingwala!C86,Kimbaseke!C86,Ndjili!C86,Kinsenso!C86,Nsele!C86,Lemba!C86,Gombe!C86,Masina!C86,Kinshasa!C86)/$D$1</f>
        <v>8.3333333333333329E-2</v>
      </c>
      <c r="E87" s="96"/>
      <c r="F87" s="96"/>
      <c r="G87" s="96"/>
      <c r="H87" s="97"/>
    </row>
    <row r="88" spans="1:13" ht="21" customHeight="1" thickBot="1">
      <c r="A88" s="39"/>
      <c r="B88" s="102" t="s">
        <v>257</v>
      </c>
      <c r="C88" s="3" t="s">
        <v>161</v>
      </c>
      <c r="D88" s="52">
        <f xml:space="preserve"> SUM(Bumbu!C87,Bandalungwa!C87,Kalamu!C87,Kintambo!C87,Limete!C87,Ngaba!C87,Kasavubu!C87,Makala!C87,'Mt-Ngafula'!C87,Ngaliema!C87, 'Ngiri-Ngiri'!C87, Selembao!C87,Barumbu!C87,Maluku!C87,Matete!C87,Lingwala!C87,Kimbaseke!C87,Ndjili!C87,Kinsenso!C87,Nsele!C87,Lemba!C87,Gombe!C87,Masina!C87,Kinshasa!C87)/$D$1</f>
        <v>0</v>
      </c>
      <c r="E88" s="140"/>
      <c r="F88" s="141"/>
      <c r="G88" s="141"/>
      <c r="H88" s="142"/>
    </row>
    <row r="89" spans="1:13">
      <c r="A89" s="38">
        <v>15</v>
      </c>
      <c r="B89" s="156" t="s">
        <v>324</v>
      </c>
      <c r="C89" s="143"/>
      <c r="D89" s="143"/>
      <c r="E89" s="143"/>
      <c r="F89" s="143"/>
      <c r="G89" s="143"/>
      <c r="H89" s="144"/>
    </row>
    <row r="90" spans="1:13" ht="27" customHeight="1" thickBot="1">
      <c r="A90" s="40"/>
      <c r="B90" s="102" t="s">
        <v>268</v>
      </c>
      <c r="C90" s="55" t="s">
        <v>275</v>
      </c>
      <c r="D90" s="52">
        <f xml:space="preserve"> SUM(Bumbu!C89,Bandalungwa!C89,Kalamu!C89,Kintambo!C89,Limete!C89,Ngaba!C89,Kasavubu!C89,Makala!C89,'Mt-Ngafula'!C89,Ngaliema!C89, 'Ngiri-Ngiri'!C89, Selembao!C89,Barumbu!C89,Maluku!C89,Matete!C89,Lingwala!C89,Kimbaseke!C89,Ndjili!C89,Kinsenso!C89,Nsele!C89,Lemba!C89,Gombe!C89,Masina!C89,Kinshasa!C89)/$D$1</f>
        <v>0.5</v>
      </c>
      <c r="E90" s="98"/>
      <c r="F90" s="98"/>
      <c r="G90" s="98"/>
      <c r="H90" s="99"/>
    </row>
    <row r="91" spans="1:13" ht="27" customHeight="1" thickBot="1">
      <c r="A91" s="40"/>
      <c r="B91" s="102" t="s">
        <v>269</v>
      </c>
      <c r="C91" s="57" t="s">
        <v>179</v>
      </c>
      <c r="D91" s="52">
        <f xml:space="preserve"> SUM(Bumbu!C90,Bandalungwa!C90,Kalamu!C90,Kintambo!C90,Limete!C90,Ngaba!C90,Kasavubu!C90,Makala!C90,'Mt-Ngafula'!C90,Ngaliema!C90, 'Ngiri-Ngiri'!C90, Selembao!C90,Barumbu!C90,Maluku!C90,Matete!C90,Lingwala!C90,Kimbaseke!C90,Ndjili!C90,Kinsenso!C90,Nsele!C90,Lemba!C90,Gombe!C90,Masina!C90,Kinshasa!C90)/$D$1</f>
        <v>0.41666666666666669</v>
      </c>
      <c r="E91" s="96"/>
      <c r="F91" s="96"/>
      <c r="G91" s="96"/>
      <c r="H91" s="97"/>
      <c r="M91" s="25"/>
    </row>
    <row r="92" spans="1:13" ht="27" customHeight="1" thickBot="1">
      <c r="A92" s="40"/>
      <c r="B92" s="102" t="s">
        <v>270</v>
      </c>
      <c r="C92" s="55" t="s">
        <v>276</v>
      </c>
      <c r="D92" s="52">
        <f xml:space="preserve"> SUM(Bumbu!C91,Bandalungwa!C91,Kalamu!C91,Kintambo!C91,Limete!C91,Ngaba!C91,Kasavubu!C91,Makala!C91,'Mt-Ngafula'!C91,Ngaliema!C91, 'Ngiri-Ngiri'!C91, Selembao!C91,Barumbu!C91,Maluku!C91,Matete!C91,Lingwala!C91,Kimbaseke!C91,Ndjili!C91,Kinsenso!C91,Nsele!C91,Lemba!C91,Gombe!C91,Masina!C91,Kinshasa!C91)/$D$1</f>
        <v>0</v>
      </c>
      <c r="E92" s="96"/>
      <c r="F92" s="96"/>
      <c r="G92" s="96"/>
      <c r="H92" s="97"/>
      <c r="M92" s="25"/>
    </row>
    <row r="93" spans="1:13" ht="27" customHeight="1" thickBot="1">
      <c r="A93" s="40"/>
      <c r="B93" s="103" t="s">
        <v>271</v>
      </c>
      <c r="C93" s="55" t="s">
        <v>277</v>
      </c>
      <c r="D93" s="52">
        <f xml:space="preserve"> SUM(Bumbu!C92,Bandalungwa!C92,Kalamu!C92,Kintambo!C92,Limete!C92,Ngaba!C92,Kasavubu!C92,Makala!C92,'Mt-Ngafula'!C92,Ngaliema!C92, 'Ngiri-Ngiri'!C92, Selembao!C92,Barumbu!C92,Maluku!C92,Matete!C92,Lingwala!C92,Kimbaseke!C92,Ndjili!C92,Kinsenso!C92,Nsele!C92,Lemba!C92,Gombe!C92,Masina!C92,Kinshasa!C92)/$D$1</f>
        <v>8.3333333333333329E-2</v>
      </c>
      <c r="E93" s="96"/>
      <c r="F93" s="96"/>
      <c r="G93" s="96"/>
      <c r="H93" s="97"/>
      <c r="M93" s="25"/>
    </row>
    <row r="94" spans="1:13" ht="15" customHeight="1" thickBot="1">
      <c r="A94" s="39"/>
      <c r="B94" s="89" t="s">
        <v>257</v>
      </c>
      <c r="C94" s="48" t="s">
        <v>161</v>
      </c>
      <c r="D94" s="52">
        <f xml:space="preserve"> SUM(Bumbu!C93,Bandalungwa!C93,Kalamu!C93,Kintambo!C93,Limete!C93,Ngaba!C93,Kasavubu!C93,Makala!C93,'Mt-Ngafula'!C93,Ngaliema!C93, 'Ngiri-Ngiri'!C93, Selembao!C93,Barumbu!C93,Maluku!C93,Matete!C93,Lingwala!C93,Kimbaseke!C93,Ndjili!C93,Kinsenso!C93,Nsele!C93,Lemba!C93,Gombe!C93,Masina!C93,Kinshasa!C93)/$D$1</f>
        <v>0</v>
      </c>
      <c r="E94" s="148"/>
      <c r="F94" s="148"/>
      <c r="G94" s="148"/>
      <c r="H94" s="149"/>
    </row>
    <row r="98" spans="2:5" ht="15" thickBot="1">
      <c r="B98" s="82" t="s">
        <v>181</v>
      </c>
      <c r="C98" s="27"/>
      <c r="D98" s="28" t="s">
        <v>119</v>
      </c>
      <c r="E98" s="28" t="s">
        <v>182</v>
      </c>
    </row>
    <row r="99" spans="2:5">
      <c r="B99" s="83" t="str">
        <f t="shared" ref="B99:B119" ca="1" si="0">G127</f>
        <v>Ndjili</v>
      </c>
      <c r="C99" s="29"/>
      <c r="D99" s="30">
        <f t="shared" ref="D99:D119" si="1">ROUND(I127,2)</f>
        <v>46.77</v>
      </c>
      <c r="E99" s="30">
        <f t="shared" ref="E99:E119" si="2">K127</f>
        <v>1</v>
      </c>
    </row>
    <row r="100" spans="2:5">
      <c r="B100" s="84" t="str">
        <f t="shared" ca="1" si="0"/>
        <v>Kinsenso</v>
      </c>
      <c r="C100" s="31"/>
      <c r="D100" s="26">
        <f t="shared" si="1"/>
        <v>46.26</v>
      </c>
      <c r="E100" s="26">
        <f t="shared" si="2"/>
        <v>2</v>
      </c>
    </row>
    <row r="101" spans="2:5">
      <c r="B101" s="84" t="str">
        <f t="shared" ca="1" si="0"/>
        <v>Matete</v>
      </c>
      <c r="C101" s="31"/>
      <c r="D101" s="26">
        <f t="shared" si="1"/>
        <v>45.54</v>
      </c>
      <c r="E101" s="26">
        <f t="shared" si="2"/>
        <v>3</v>
      </c>
    </row>
    <row r="102" spans="2:5">
      <c r="B102" s="84" t="str">
        <f t="shared" ca="1" si="0"/>
        <v>Kimbaseke</v>
      </c>
      <c r="C102" s="31"/>
      <c r="D102" s="26">
        <f t="shared" si="1"/>
        <v>43.91</v>
      </c>
      <c r="E102" s="26">
        <f t="shared" si="2"/>
        <v>4</v>
      </c>
    </row>
    <row r="103" spans="2:5">
      <c r="B103" s="84" t="str">
        <f t="shared" ca="1" si="0"/>
        <v>Maluku</v>
      </c>
      <c r="C103" s="31"/>
      <c r="D103" s="26">
        <f t="shared" si="1"/>
        <v>43.6</v>
      </c>
      <c r="E103" s="26">
        <f t="shared" si="2"/>
        <v>5</v>
      </c>
    </row>
    <row r="104" spans="2:5">
      <c r="B104" s="84" t="str">
        <f t="shared" ca="1" si="0"/>
        <v>Lingwala</v>
      </c>
      <c r="C104" s="31"/>
      <c r="D104" s="26">
        <f t="shared" si="1"/>
        <v>43.2</v>
      </c>
      <c r="E104" s="26">
        <f t="shared" si="2"/>
        <v>6</v>
      </c>
    </row>
    <row r="105" spans="2:5">
      <c r="B105" s="84" t="str">
        <f t="shared" ca="1" si="0"/>
        <v>Barumbu</v>
      </c>
      <c r="C105" s="31"/>
      <c r="D105" s="26">
        <f t="shared" si="1"/>
        <v>43.2</v>
      </c>
      <c r="E105" s="26">
        <f t="shared" si="2"/>
        <v>7</v>
      </c>
    </row>
    <row r="106" spans="2:5">
      <c r="B106" s="84" t="str">
        <f t="shared" ca="1" si="0"/>
        <v>Nsele</v>
      </c>
      <c r="C106" s="31"/>
      <c r="D106" s="26">
        <f t="shared" si="1"/>
        <v>39</v>
      </c>
      <c r="E106" s="26">
        <f t="shared" si="2"/>
        <v>8</v>
      </c>
    </row>
    <row r="107" spans="2:5">
      <c r="B107" s="84" t="str">
        <f t="shared" ca="1" si="0"/>
        <v>Lemba</v>
      </c>
      <c r="C107" s="31"/>
      <c r="D107" s="26">
        <f t="shared" si="1"/>
        <v>39</v>
      </c>
      <c r="E107" s="26">
        <f t="shared" si="2"/>
        <v>9</v>
      </c>
    </row>
    <row r="108" spans="2:5">
      <c r="B108" s="84" t="str">
        <f t="shared" ca="1" si="0"/>
        <v>Gombe</v>
      </c>
      <c r="C108" s="31"/>
      <c r="D108" s="26">
        <f t="shared" si="1"/>
        <v>39</v>
      </c>
      <c r="E108" s="26">
        <f t="shared" si="2"/>
        <v>10</v>
      </c>
    </row>
    <row r="109" spans="2:5">
      <c r="B109" s="84" t="str">
        <f t="shared" ca="1" si="0"/>
        <v>Masina</v>
      </c>
      <c r="C109" s="31"/>
      <c r="D109" s="26">
        <f t="shared" si="1"/>
        <v>39</v>
      </c>
      <c r="E109" s="26">
        <f t="shared" si="2"/>
        <v>11</v>
      </c>
    </row>
    <row r="110" spans="2:5">
      <c r="B110" s="84" t="str">
        <f t="shared" ca="1" si="0"/>
        <v>Kinshasa</v>
      </c>
      <c r="C110" s="31"/>
      <c r="D110" s="26">
        <f t="shared" si="1"/>
        <v>39</v>
      </c>
      <c r="E110" s="26">
        <f t="shared" si="2"/>
        <v>12</v>
      </c>
    </row>
    <row r="111" spans="2:5">
      <c r="B111" s="84" t="str">
        <f t="shared" ca="1" si="0"/>
        <v>Ngiri-Ngiri</v>
      </c>
      <c r="C111" s="31"/>
      <c r="D111" s="26">
        <f t="shared" si="1"/>
        <v>27.6</v>
      </c>
      <c r="E111" s="26">
        <f t="shared" si="2"/>
        <v>13</v>
      </c>
    </row>
    <row r="112" spans="2:5">
      <c r="B112" s="84" t="str">
        <f t="shared" ca="1" si="0"/>
        <v>Bumbu</v>
      </c>
      <c r="C112" s="31"/>
      <c r="D112" s="26">
        <f t="shared" si="1"/>
        <v>26.6</v>
      </c>
      <c r="E112" s="26">
        <f t="shared" si="2"/>
        <v>14</v>
      </c>
    </row>
    <row r="113" spans="2:12">
      <c r="B113" s="84" t="str">
        <f t="shared" ca="1" si="0"/>
        <v>Limete</v>
      </c>
      <c r="C113" s="31"/>
      <c r="D113" s="26">
        <f t="shared" si="1"/>
        <v>25.03</v>
      </c>
      <c r="E113" s="26">
        <f t="shared" si="2"/>
        <v>15</v>
      </c>
    </row>
    <row r="114" spans="2:12">
      <c r="B114" s="84" t="str">
        <f t="shared" ca="1" si="0"/>
        <v>Bandalungwa</v>
      </c>
      <c r="C114" s="31"/>
      <c r="D114" s="26">
        <f t="shared" si="1"/>
        <v>24.46</v>
      </c>
      <c r="E114" s="26">
        <f t="shared" si="2"/>
        <v>16</v>
      </c>
    </row>
    <row r="115" spans="2:12">
      <c r="B115" s="84" t="str">
        <f t="shared" ca="1" si="0"/>
        <v>Selembao</v>
      </c>
      <c r="C115" s="31"/>
      <c r="D115" s="26">
        <f t="shared" si="1"/>
        <v>23.46</v>
      </c>
      <c r="E115" s="26">
        <f t="shared" si="2"/>
        <v>17</v>
      </c>
    </row>
    <row r="116" spans="2:12">
      <c r="B116" s="84" t="str">
        <f t="shared" ca="1" si="0"/>
        <v>Ngaba</v>
      </c>
      <c r="C116" s="31"/>
      <c r="D116" s="26">
        <f t="shared" si="1"/>
        <v>23.03</v>
      </c>
      <c r="E116" s="26">
        <f t="shared" si="2"/>
        <v>18</v>
      </c>
    </row>
    <row r="117" spans="2:12">
      <c r="B117" s="84" t="str">
        <f t="shared" ca="1" si="0"/>
        <v>Kasavubu</v>
      </c>
      <c r="C117" s="31"/>
      <c r="D117" s="26">
        <f t="shared" si="1"/>
        <v>19.940000000000001</v>
      </c>
      <c r="E117" s="26">
        <f t="shared" si="2"/>
        <v>19</v>
      </c>
    </row>
    <row r="118" spans="2:12">
      <c r="B118" s="84" t="str">
        <f t="shared" ca="1" si="0"/>
        <v>Mt-Ngafula</v>
      </c>
      <c r="C118" s="31"/>
      <c r="D118" s="26">
        <f t="shared" si="1"/>
        <v>16.739999999999998</v>
      </c>
      <c r="E118" s="26">
        <f t="shared" si="2"/>
        <v>20</v>
      </c>
    </row>
    <row r="119" spans="2:12" ht="15" thickBot="1">
      <c r="B119" s="85" t="str">
        <f t="shared" ca="1" si="0"/>
        <v>Kalamu</v>
      </c>
      <c r="C119" s="74"/>
      <c r="D119" s="75">
        <f t="shared" si="1"/>
        <v>16.170000000000002</v>
      </c>
      <c r="E119" s="75">
        <f t="shared" si="2"/>
        <v>21</v>
      </c>
    </row>
    <row r="120" spans="2:12" ht="15" thickTop="1">
      <c r="B120" s="86" t="str">
        <f ca="1">G148</f>
        <v>Ngaliema</v>
      </c>
      <c r="D120" s="87">
        <f>I148</f>
        <v>14.742857142857144</v>
      </c>
      <c r="E120" s="87">
        <f>K148</f>
        <v>22</v>
      </c>
    </row>
    <row r="121" spans="2:12">
      <c r="B121" s="86" t="str">
        <f ca="1">G149</f>
        <v>Kintambo</v>
      </c>
      <c r="D121" s="87">
        <f>I149</f>
        <v>12.742857142857144</v>
      </c>
      <c r="E121" s="87">
        <f>K149</f>
        <v>23</v>
      </c>
    </row>
    <row r="122" spans="2:12">
      <c r="B122" s="86" t="str">
        <f ca="1">G150</f>
        <v>Makala</v>
      </c>
      <c r="D122">
        <f>I150</f>
        <v>11.314285714285713</v>
      </c>
      <c r="E122" s="87">
        <f>K150</f>
        <v>24</v>
      </c>
    </row>
    <row r="123" spans="2:12">
      <c r="B123" s="86"/>
    </row>
    <row r="124" spans="2:12">
      <c r="B124" s="86"/>
    </row>
    <row r="125" spans="2:12">
      <c r="B125" s="86" t="s">
        <v>157</v>
      </c>
      <c r="C125" s="73"/>
      <c r="D125" s="73"/>
      <c r="E125" s="73"/>
      <c r="F125" s="73"/>
      <c r="G125" s="73"/>
      <c r="H125" s="73"/>
      <c r="I125" s="73"/>
      <c r="J125" s="73"/>
      <c r="K125" s="73"/>
      <c r="L125" s="73"/>
    </row>
    <row r="126" spans="2:12" ht="75" customHeight="1" thickBot="1">
      <c r="B126" s="82" t="s">
        <v>222</v>
      </c>
      <c r="C126" s="76"/>
      <c r="D126" s="77" t="s">
        <v>183</v>
      </c>
      <c r="E126" s="77" t="s">
        <v>184</v>
      </c>
      <c r="F126" s="77" t="s">
        <v>185</v>
      </c>
      <c r="G126" s="77" t="s">
        <v>223</v>
      </c>
      <c r="H126" s="77"/>
      <c r="I126" s="77" t="s">
        <v>186</v>
      </c>
      <c r="J126" s="77"/>
      <c r="K126" s="77" t="s">
        <v>182</v>
      </c>
    </row>
    <row r="127" spans="2:12">
      <c r="B127" s="72" t="s">
        <v>201</v>
      </c>
      <c r="C127" s="69"/>
      <c r="D127" s="69">
        <f>Selembao!D97</f>
        <v>23.457142857142856</v>
      </c>
      <c r="E127" s="69">
        <f>RANK(D127, D$127:D$150)+COUNTIF($D$127:D127, D127)-1</f>
        <v>17</v>
      </c>
      <c r="F127" s="71">
        <f>MATCH(SMALL(E$127:E$150,ROW()-ROW(F$127)+1),E$127:E$150,0)</f>
        <v>16</v>
      </c>
      <c r="G127" t="str">
        <f ca="1">OFFSET(B$127, MATCH(SMALL(E$127:E$150,ROW()-ROW(G$127)+1),E$127:E$150,0)-1,0)</f>
        <v>Ndjili</v>
      </c>
      <c r="I127">
        <f t="shared" ref="I127:I147" si="3">LARGE(D$127:D$150,ROW()-ROW(E$127)+1)</f>
        <v>46.771428571428572</v>
      </c>
      <c r="K127">
        <v>1</v>
      </c>
    </row>
    <row r="128" spans="2:12">
      <c r="B128" s="72" t="s">
        <v>202</v>
      </c>
      <c r="C128" s="69"/>
      <c r="D128" s="69">
        <f>Kintambo!D97</f>
        <v>12.742857142857144</v>
      </c>
      <c r="E128" s="69">
        <f>RANK(D128, D$127:D$150)+COUNTIF($D$127:D128, D128)-1</f>
        <v>23</v>
      </c>
      <c r="F128" s="71">
        <f t="shared" ref="F128:F149" si="4">MATCH(SMALL(E$127:E$150,ROW()-ROW(F$127)+1),E$127:E$150,0)</f>
        <v>11</v>
      </c>
      <c r="G128" t="str">
        <f t="shared" ref="G128:G150" ca="1" si="5">OFFSET(B$127, MATCH(SMALL(E$127:E$150,ROW()-ROW(G$127)+1),E$127:E$150,0)-1,0)</f>
        <v>Kinsenso</v>
      </c>
      <c r="I128">
        <f t="shared" si="3"/>
        <v>46.25714285714286</v>
      </c>
      <c r="K128">
        <v>2</v>
      </c>
    </row>
    <row r="129" spans="2:11">
      <c r="B129" s="72" t="s">
        <v>203</v>
      </c>
      <c r="C129" s="69"/>
      <c r="D129" s="69">
        <f>Kalamu!D97</f>
        <v>16.171428571428571</v>
      </c>
      <c r="E129" s="69">
        <f>RANK(D129, D$127:D$150)+COUNTIF($D$127:D129, D129)-1</f>
        <v>21</v>
      </c>
      <c r="F129" s="71">
        <f t="shared" si="4"/>
        <v>8</v>
      </c>
      <c r="G129" t="str">
        <f t="shared" ca="1" si="5"/>
        <v>Matete</v>
      </c>
      <c r="I129">
        <f t="shared" si="3"/>
        <v>45.542857142857144</v>
      </c>
      <c r="K129">
        <v>3</v>
      </c>
    </row>
    <row r="130" spans="2:11">
      <c r="B130" s="72" t="s">
        <v>204</v>
      </c>
      <c r="C130" s="69"/>
      <c r="D130" s="69">
        <f>Ngaba!D97</f>
        <v>23.028571428571428</v>
      </c>
      <c r="E130" s="69">
        <f>RANK(D130, D$127:D$150)+COUNTIF($D$127:D130, D130)-1</f>
        <v>18</v>
      </c>
      <c r="F130" s="71">
        <f t="shared" si="4"/>
        <v>17</v>
      </c>
      <c r="G130" t="str">
        <f t="shared" ca="1" si="5"/>
        <v>Kimbaseke</v>
      </c>
      <c r="I130">
        <f t="shared" si="3"/>
        <v>43.914285714285711</v>
      </c>
      <c r="K130">
        <v>4</v>
      </c>
    </row>
    <row r="131" spans="2:11">
      <c r="B131" s="72" t="s">
        <v>205</v>
      </c>
      <c r="C131" s="69"/>
      <c r="D131" s="69">
        <f>Makala!D97</f>
        <v>11.314285714285713</v>
      </c>
      <c r="E131" s="69">
        <f>RANK(D131, D$127:D$150)+COUNTIF($D$127:D131, D131)-1</f>
        <v>24</v>
      </c>
      <c r="F131" s="71">
        <f t="shared" si="4"/>
        <v>18</v>
      </c>
      <c r="G131" t="str">
        <f t="shared" ca="1" si="5"/>
        <v>Maluku</v>
      </c>
      <c r="I131">
        <f t="shared" si="3"/>
        <v>43.6</v>
      </c>
      <c r="K131">
        <v>5</v>
      </c>
    </row>
    <row r="132" spans="2:11">
      <c r="B132" s="72" t="s">
        <v>206</v>
      </c>
      <c r="C132" s="69"/>
      <c r="D132" s="69">
        <f>Limete!D97</f>
        <v>25.028571428571428</v>
      </c>
      <c r="E132" s="69">
        <f>RANK(D132, D$127:D$150)+COUNTIF($D$127:D132, D132)-1</f>
        <v>15</v>
      </c>
      <c r="F132" s="71">
        <f t="shared" si="4"/>
        <v>12</v>
      </c>
      <c r="G132" t="str">
        <f t="shared" ca="1" si="5"/>
        <v>Lingwala</v>
      </c>
      <c r="I132">
        <f t="shared" si="3"/>
        <v>43.2</v>
      </c>
      <c r="K132">
        <v>6</v>
      </c>
    </row>
    <row r="133" spans="2:11">
      <c r="B133" s="72" t="s">
        <v>207</v>
      </c>
      <c r="C133" s="69"/>
      <c r="D133" s="69">
        <f>'Ngiri-Ngiri'!D97</f>
        <v>27.6</v>
      </c>
      <c r="E133" s="69">
        <f>RANK(D133, D$127:D$150)+COUNTIF($D$127:D133, D133)-1</f>
        <v>13</v>
      </c>
      <c r="F133" s="71">
        <f t="shared" si="4"/>
        <v>15</v>
      </c>
      <c r="G133" t="str">
        <f t="shared" ca="1" si="5"/>
        <v>Barumbu</v>
      </c>
      <c r="I133">
        <f t="shared" si="3"/>
        <v>43.2</v>
      </c>
      <c r="K133">
        <v>7</v>
      </c>
    </row>
    <row r="134" spans="2:11">
      <c r="B134" s="72" t="s">
        <v>208</v>
      </c>
      <c r="C134" s="69"/>
      <c r="D134" s="69">
        <f>Matete!D97</f>
        <v>45.542857142857144</v>
      </c>
      <c r="E134" s="69">
        <f>RANK(D134, D$127:D$150)+COUNTIF($D$127:D134, D134)-1</f>
        <v>3</v>
      </c>
      <c r="F134" s="71">
        <f t="shared" si="4"/>
        <v>20</v>
      </c>
      <c r="G134" t="str">
        <f t="shared" ca="1" si="5"/>
        <v>Nsele</v>
      </c>
      <c r="I134">
        <f t="shared" si="3"/>
        <v>39</v>
      </c>
      <c r="K134">
        <v>8</v>
      </c>
    </row>
    <row r="135" spans="2:11">
      <c r="B135" s="72" t="s">
        <v>209</v>
      </c>
      <c r="C135" s="69"/>
      <c r="D135" s="69">
        <f>Kasavubu!D97</f>
        <v>19.942857142857143</v>
      </c>
      <c r="E135" s="69">
        <f>RANK(D135, D$127:D$150)+COUNTIF($D$127:D135, D135)-1</f>
        <v>19</v>
      </c>
      <c r="F135" s="71">
        <f t="shared" si="4"/>
        <v>21</v>
      </c>
      <c r="G135" t="str">
        <f t="shared" ca="1" si="5"/>
        <v>Lemba</v>
      </c>
      <c r="I135">
        <f t="shared" si="3"/>
        <v>39</v>
      </c>
      <c r="K135">
        <v>9</v>
      </c>
    </row>
    <row r="136" spans="2:11">
      <c r="B136" s="72" t="s">
        <v>210</v>
      </c>
      <c r="C136" s="69"/>
      <c r="D136" s="69">
        <f>Ngaliema!D97</f>
        <v>14.742857142857144</v>
      </c>
      <c r="E136" s="69">
        <f>RANK(D136, D$127:D$150)+COUNTIF($D$127:D136, D136)-1</f>
        <v>22</v>
      </c>
      <c r="F136" s="71">
        <f t="shared" si="4"/>
        <v>22</v>
      </c>
      <c r="G136" t="str">
        <f t="shared" ca="1" si="5"/>
        <v>Gombe</v>
      </c>
      <c r="I136">
        <f t="shared" si="3"/>
        <v>39</v>
      </c>
      <c r="K136">
        <v>10</v>
      </c>
    </row>
    <row r="137" spans="2:11">
      <c r="B137" s="72" t="s">
        <v>211</v>
      </c>
      <c r="C137" s="69"/>
      <c r="D137" s="69">
        <f>Kinsenso!D97</f>
        <v>46.25714285714286</v>
      </c>
      <c r="E137" s="69">
        <f>RANK(D137, D$127:D$150)+COUNTIF($D$127:D137, D137)-1</f>
        <v>2</v>
      </c>
      <c r="F137" s="71">
        <f t="shared" si="4"/>
        <v>23</v>
      </c>
      <c r="G137" t="str">
        <f t="shared" ca="1" si="5"/>
        <v>Masina</v>
      </c>
      <c r="I137">
        <f t="shared" si="3"/>
        <v>39</v>
      </c>
      <c r="K137">
        <v>11</v>
      </c>
    </row>
    <row r="138" spans="2:11">
      <c r="B138" s="72" t="s">
        <v>212</v>
      </c>
      <c r="C138" s="69"/>
      <c r="D138" s="69">
        <f>Lingwala!D97</f>
        <v>43.2</v>
      </c>
      <c r="E138" s="69">
        <f>RANK(D138, D$127:D$150)+COUNTIF($D$127:D138, D138)-1</f>
        <v>6</v>
      </c>
      <c r="F138" s="71">
        <f t="shared" si="4"/>
        <v>24</v>
      </c>
      <c r="G138" t="str">
        <f t="shared" ca="1" si="5"/>
        <v>Kinshasa</v>
      </c>
      <c r="I138">
        <f t="shared" si="3"/>
        <v>39</v>
      </c>
      <c r="K138">
        <v>12</v>
      </c>
    </row>
    <row r="139" spans="2:11">
      <c r="B139" s="72" t="s">
        <v>213</v>
      </c>
      <c r="C139" s="69"/>
      <c r="D139" s="69">
        <f>Bandalungwa!D97</f>
        <v>24.457142857142856</v>
      </c>
      <c r="E139" s="69">
        <f>RANK(D139, D$127:D$150)+COUNTIF($D$127:D139, D139)-1</f>
        <v>16</v>
      </c>
      <c r="F139" s="71">
        <f t="shared" si="4"/>
        <v>7</v>
      </c>
      <c r="G139" t="str">
        <f t="shared" ca="1" si="5"/>
        <v>Ngiri-Ngiri</v>
      </c>
      <c r="I139">
        <f t="shared" si="3"/>
        <v>27.6</v>
      </c>
      <c r="K139">
        <v>13</v>
      </c>
    </row>
    <row r="140" spans="2:11">
      <c r="B140" s="72" t="s">
        <v>214</v>
      </c>
      <c r="C140" s="69"/>
      <c r="D140" s="69">
        <f>'Mt-Ngafula'!D97</f>
        <v>16.742857142857144</v>
      </c>
      <c r="E140" s="69">
        <f>RANK(D140, D$127:D$150)+COUNTIF($D$127:D140, D140)-1</f>
        <v>20</v>
      </c>
      <c r="F140" s="71">
        <f t="shared" si="4"/>
        <v>19</v>
      </c>
      <c r="G140" t="str">
        <f t="shared" ca="1" si="5"/>
        <v>Bumbu</v>
      </c>
      <c r="I140">
        <f t="shared" si="3"/>
        <v>26.6</v>
      </c>
      <c r="K140">
        <v>14</v>
      </c>
    </row>
    <row r="141" spans="2:11">
      <c r="B141" s="72" t="s">
        <v>215</v>
      </c>
      <c r="C141" s="69"/>
      <c r="D141" s="69">
        <f>Barumbu!D97</f>
        <v>43.2</v>
      </c>
      <c r="E141" s="69">
        <f>RANK(D141, D$127:D$150)+COUNTIF($D$127:D141, D141)-1</f>
        <v>7</v>
      </c>
      <c r="F141" s="71">
        <f t="shared" si="4"/>
        <v>6</v>
      </c>
      <c r="G141" t="str">
        <f t="shared" ca="1" si="5"/>
        <v>Limete</v>
      </c>
      <c r="I141">
        <f t="shared" si="3"/>
        <v>25.028571428571428</v>
      </c>
      <c r="K141">
        <v>15</v>
      </c>
    </row>
    <row r="142" spans="2:11">
      <c r="B142" s="72" t="s">
        <v>216</v>
      </c>
      <c r="C142" s="69"/>
      <c r="D142" s="69">
        <f>Ndjili!D97</f>
        <v>46.771428571428572</v>
      </c>
      <c r="E142" s="69">
        <f>RANK(D142, D$127:D$150)+COUNTIF($D$127:D142, D142)-1</f>
        <v>1</v>
      </c>
      <c r="F142" s="71">
        <f t="shared" si="4"/>
        <v>13</v>
      </c>
      <c r="G142" t="str">
        <f t="shared" ca="1" si="5"/>
        <v>Bandalungwa</v>
      </c>
      <c r="I142">
        <f t="shared" si="3"/>
        <v>24.457142857142856</v>
      </c>
      <c r="K142">
        <v>16</v>
      </c>
    </row>
    <row r="143" spans="2:11">
      <c r="B143" s="72" t="s">
        <v>217</v>
      </c>
      <c r="C143" s="69"/>
      <c r="D143" s="69">
        <f>Kimbaseke!D97</f>
        <v>43.914285714285711</v>
      </c>
      <c r="E143" s="69">
        <f>RANK(D143, D$127:D$150)+COUNTIF($D$127:D143, D143)-1</f>
        <v>4</v>
      </c>
      <c r="F143" s="71">
        <f t="shared" si="4"/>
        <v>1</v>
      </c>
      <c r="G143" t="str">
        <f t="shared" ca="1" si="5"/>
        <v>Selembao</v>
      </c>
      <c r="I143">
        <f t="shared" si="3"/>
        <v>23.457142857142856</v>
      </c>
      <c r="K143">
        <v>17</v>
      </c>
    </row>
    <row r="144" spans="2:11">
      <c r="B144" s="72" t="s">
        <v>218</v>
      </c>
      <c r="C144" s="69"/>
      <c r="D144" s="69">
        <f>Maluku!D97</f>
        <v>43.6</v>
      </c>
      <c r="E144" s="69">
        <f>RANK(D144, D$127:D$150)+COUNTIF($D$127:D144, D144)-1</f>
        <v>5</v>
      </c>
      <c r="F144" s="71">
        <f t="shared" si="4"/>
        <v>4</v>
      </c>
      <c r="G144" t="str">
        <f t="shared" ca="1" si="5"/>
        <v>Ngaba</v>
      </c>
      <c r="I144">
        <f t="shared" si="3"/>
        <v>23.028571428571428</v>
      </c>
      <c r="K144">
        <v>18</v>
      </c>
    </row>
    <row r="145" spans="2:11">
      <c r="B145" s="72" t="s">
        <v>219</v>
      </c>
      <c r="C145" s="69"/>
      <c r="D145" s="69">
        <f>Bumbu!D97</f>
        <v>26.6</v>
      </c>
      <c r="E145" s="69">
        <f>RANK(D145, D$127:D$150)+COUNTIF($D$127:D145, D145)-1</f>
        <v>14</v>
      </c>
      <c r="F145" s="71">
        <f t="shared" si="4"/>
        <v>9</v>
      </c>
      <c r="G145" t="str">
        <f t="shared" ca="1" si="5"/>
        <v>Kasavubu</v>
      </c>
      <c r="I145">
        <f t="shared" si="3"/>
        <v>19.942857142857143</v>
      </c>
      <c r="K145">
        <v>19</v>
      </c>
    </row>
    <row r="146" spans="2:11">
      <c r="B146" s="72" t="s">
        <v>220</v>
      </c>
      <c r="C146" s="69"/>
      <c r="D146" s="69">
        <f>Nsele!D97</f>
        <v>39</v>
      </c>
      <c r="E146" s="69">
        <f>RANK(D146, D$127:D$150)+COUNTIF($D$127:D146, D146)-1</f>
        <v>8</v>
      </c>
      <c r="F146" s="71">
        <f t="shared" si="4"/>
        <v>14</v>
      </c>
      <c r="G146" t="str">
        <f t="shared" ca="1" si="5"/>
        <v>Mt-Ngafula</v>
      </c>
      <c r="I146">
        <f t="shared" si="3"/>
        <v>16.742857142857144</v>
      </c>
      <c r="K146">
        <v>20</v>
      </c>
    </row>
    <row r="147" spans="2:11">
      <c r="B147" s="72" t="s">
        <v>221</v>
      </c>
      <c r="C147" s="69"/>
      <c r="D147" s="69">
        <f>Lemba!D97</f>
        <v>39</v>
      </c>
      <c r="E147" s="69">
        <f>RANK(D147, D$127:D$150)+COUNTIF($D$127:D147, D147)-1</f>
        <v>9</v>
      </c>
      <c r="F147" s="71">
        <f t="shared" si="4"/>
        <v>3</v>
      </c>
      <c r="G147" t="str">
        <f t="shared" ca="1" si="5"/>
        <v>Kalamu</v>
      </c>
      <c r="I147">
        <f t="shared" si="3"/>
        <v>16.171428571428571</v>
      </c>
      <c r="K147">
        <v>21</v>
      </c>
    </row>
    <row r="148" spans="2:11">
      <c r="B148" s="72" t="s">
        <v>224</v>
      </c>
      <c r="C148" s="69"/>
      <c r="D148" s="69">
        <f>Gombe!D97</f>
        <v>39</v>
      </c>
      <c r="E148" s="69">
        <f>RANK(D148, D$127:D$150)+COUNTIF($D$127:D148, D148)-1</f>
        <v>10</v>
      </c>
      <c r="F148" s="71">
        <f t="shared" si="4"/>
        <v>10</v>
      </c>
      <c r="G148" t="str">
        <f t="shared" ca="1" si="5"/>
        <v>Ngaliema</v>
      </c>
      <c r="I148">
        <f>LARGE(D$127:D$150,ROW()-ROW(E$127)+1)</f>
        <v>14.742857142857144</v>
      </c>
      <c r="K148">
        <v>22</v>
      </c>
    </row>
    <row r="149" spans="2:11">
      <c r="B149" s="72" t="s">
        <v>225</v>
      </c>
      <c r="D149" s="69">
        <f>Masina!D97</f>
        <v>39</v>
      </c>
      <c r="E149" s="69">
        <f>RANK(D149, D$127:D$150)+COUNTIF($D$127:D149, D149)-1</f>
        <v>11</v>
      </c>
      <c r="F149" s="71">
        <f t="shared" si="4"/>
        <v>2</v>
      </c>
      <c r="G149" t="str">
        <f t="shared" ca="1" si="5"/>
        <v>Kintambo</v>
      </c>
      <c r="I149">
        <f t="shared" ref="I149:I150" si="6">LARGE(D$127:D$150,ROW()-ROW(E$127)+1)</f>
        <v>12.742857142857144</v>
      </c>
      <c r="K149">
        <v>23</v>
      </c>
    </row>
    <row r="150" spans="2:11">
      <c r="B150" s="72" t="s">
        <v>226</v>
      </c>
      <c r="D150" s="69">
        <f>Kinshasa!D97</f>
        <v>39</v>
      </c>
      <c r="E150" s="69">
        <f>RANK(D150, D$127:D$150)+COUNTIF($D$127:D150, D150)-1</f>
        <v>12</v>
      </c>
      <c r="F150" s="71">
        <f>MATCH(SMALL(E$127:E$150,ROW()-ROW(F$127)+1),E$127:E$150,0)</f>
        <v>5</v>
      </c>
      <c r="G150" t="str">
        <f t="shared" ca="1" si="5"/>
        <v>Makala</v>
      </c>
      <c r="I150">
        <f t="shared" si="6"/>
        <v>11.314285714285713</v>
      </c>
      <c r="K150">
        <v>24</v>
      </c>
    </row>
  </sheetData>
  <mergeCells count="30">
    <mergeCell ref="E94:H94"/>
    <mergeCell ref="D62:H62"/>
    <mergeCell ref="B63:H63"/>
    <mergeCell ref="E68:H68"/>
    <mergeCell ref="B69:H69"/>
    <mergeCell ref="E75:H75"/>
    <mergeCell ref="E76:H76"/>
    <mergeCell ref="B77:H77"/>
    <mergeCell ref="E82:H82"/>
    <mergeCell ref="B83:H83"/>
    <mergeCell ref="E88:H88"/>
    <mergeCell ref="B89:H89"/>
    <mergeCell ref="B59:H59"/>
    <mergeCell ref="E33:H33"/>
    <mergeCell ref="B34:H34"/>
    <mergeCell ref="E38:H38"/>
    <mergeCell ref="B39:H39"/>
    <mergeCell ref="E43:H43"/>
    <mergeCell ref="B44:H44"/>
    <mergeCell ref="E48:H48"/>
    <mergeCell ref="B49:H49"/>
    <mergeCell ref="E53:H53"/>
    <mergeCell ref="B54:H54"/>
    <mergeCell ref="E58:H58"/>
    <mergeCell ref="B27:H27"/>
    <mergeCell ref="E2:F2"/>
    <mergeCell ref="B3:H3"/>
    <mergeCell ref="B11:H11"/>
    <mergeCell ref="B20:H20"/>
    <mergeCell ref="E26:H26"/>
  </mergeCell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1</v>
      </c>
      <c r="G12" s="34">
        <v>0</v>
      </c>
    </row>
    <row r="13" spans="1:11" ht="15" customHeight="1" thickBot="1">
      <c r="A13" s="107"/>
      <c r="B13" s="88" t="s">
        <v>229</v>
      </c>
      <c r="C13" s="9">
        <v>0</v>
      </c>
      <c r="D13" s="11">
        <v>1</v>
      </c>
      <c r="E13" s="9">
        <v>0</v>
      </c>
      <c r="F13" s="9">
        <v>0</v>
      </c>
      <c r="G13" s="34">
        <v>0</v>
      </c>
    </row>
    <row r="14" spans="1:11" ht="27" customHeight="1" thickBot="1">
      <c r="A14" s="107"/>
      <c r="B14" s="88" t="s">
        <v>230</v>
      </c>
      <c r="C14" s="9">
        <v>0</v>
      </c>
      <c r="D14" s="11">
        <v>1</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0</v>
      </c>
      <c r="F16" s="9">
        <v>1</v>
      </c>
      <c r="G16" s="34">
        <v>0</v>
      </c>
    </row>
    <row r="17" spans="1:11" ht="27" customHeight="1" thickBot="1">
      <c r="A17" s="107"/>
      <c r="B17" s="88" t="s">
        <v>233</v>
      </c>
      <c r="C17" s="9">
        <v>1</v>
      </c>
      <c r="D17" s="11">
        <v>1</v>
      </c>
      <c r="E17" s="9">
        <v>0</v>
      </c>
      <c r="F17" s="9">
        <v>0</v>
      </c>
      <c r="G17" s="34">
        <v>0</v>
      </c>
    </row>
    <row r="18" spans="1:11" ht="15" customHeight="1" thickBot="1">
      <c r="A18" s="108"/>
      <c r="B18" s="88" t="s">
        <v>234</v>
      </c>
      <c r="C18" s="9">
        <v>0</v>
      </c>
      <c r="D18" s="35">
        <v>0</v>
      </c>
      <c r="E18" s="9">
        <v>0</v>
      </c>
      <c r="F18" s="36">
        <v>0</v>
      </c>
      <c r="G18" s="34">
        <v>0</v>
      </c>
      <c r="H18" s="109" t="s">
        <v>103</v>
      </c>
      <c r="I18" s="112">
        <f>SUM(C12:G18)*'Point distribution and weighing'!I17</f>
        <v>1.1428571428571428</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v>1</v>
      </c>
      <c r="D22" s="96">
        <f t="shared" si="0"/>
        <v>2</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t="s">
        <v>90</v>
      </c>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v>1</v>
      </c>
      <c r="D29" s="96">
        <f t="shared" si="1"/>
        <v>2</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t="s">
        <v>90</v>
      </c>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v>1</v>
      </c>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v>1</v>
      </c>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c r="D69" s="98" t="s">
        <v>121</v>
      </c>
      <c r="E69" s="117"/>
      <c r="F69" s="98"/>
      <c r="G69" s="99"/>
    </row>
    <row r="70" spans="1:7">
      <c r="A70" s="107"/>
      <c r="B70" s="14" t="s">
        <v>291</v>
      </c>
      <c r="C70" s="96">
        <v>1</v>
      </c>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f>IF(AND(C73=1, C72=0), E73,)</f>
        <v>0</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c r="D77" s="96">
        <f t="shared" ref="D77:D80" si="10">IF(C77=1, E77,)</f>
        <v>0</v>
      </c>
      <c r="E77" s="23">
        <f>'Point distribution and weighing'!E77</f>
        <v>3</v>
      </c>
      <c r="F77" s="23">
        <f>'Point distribution and weighing'!F77</f>
        <v>0</v>
      </c>
      <c r="G77" s="23">
        <f>'Point distribution and weighing'!G77</f>
        <v>3</v>
      </c>
    </row>
    <row r="78" spans="1:7" ht="30" customHeight="1">
      <c r="A78" s="107"/>
      <c r="B78" s="11" t="s">
        <v>294</v>
      </c>
      <c r="C78" s="96">
        <v>1</v>
      </c>
      <c r="D78" s="96">
        <f t="shared" si="10"/>
        <v>2</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v>1</v>
      </c>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14</v>
      </c>
      <c r="E95" s="111" t="s">
        <v>108</v>
      </c>
      <c r="F95" s="112">
        <f>SUM(G20:G24, G27:G31,G34:G36,G39:G41,G44:G46,G49:G51,G54:G56,G59:G60,G63:G66,G69:G75,G77:G80,G83:G86,G89:G92)</f>
        <v>42</v>
      </c>
    </row>
    <row r="96" spans="1:7">
      <c r="C96" s="109" t="s">
        <v>124</v>
      </c>
      <c r="D96" s="112">
        <f>SUM(I10,I18)</f>
        <v>2.7428571428571429</v>
      </c>
      <c r="E96" s="111" t="s">
        <v>125</v>
      </c>
      <c r="F96" s="112">
        <f>SUM(K10,K18)</f>
        <v>8</v>
      </c>
      <c r="G96" s="92"/>
    </row>
    <row r="97" spans="3:7">
      <c r="C97" s="109" t="s">
        <v>104</v>
      </c>
      <c r="D97" s="112">
        <f>SUM(D95:D96)</f>
        <v>16.742857142857144</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1</v>
      </c>
      <c r="G12" s="34">
        <v>0</v>
      </c>
    </row>
    <row r="13" spans="1:11" ht="15" customHeight="1" thickBot="1">
      <c r="A13" s="107"/>
      <c r="B13" s="88" t="s">
        <v>229</v>
      </c>
      <c r="C13" s="9">
        <v>0</v>
      </c>
      <c r="D13" s="11">
        <v>1</v>
      </c>
      <c r="E13" s="9">
        <v>0</v>
      </c>
      <c r="F13" s="9">
        <v>0</v>
      </c>
      <c r="G13" s="34">
        <v>0</v>
      </c>
    </row>
    <row r="14" spans="1:11" ht="27" customHeight="1" thickBot="1">
      <c r="A14" s="107"/>
      <c r="B14" s="88" t="s">
        <v>230</v>
      </c>
      <c r="C14" s="9">
        <v>0</v>
      </c>
      <c r="D14" s="11">
        <v>1</v>
      </c>
      <c r="E14" s="9">
        <v>0</v>
      </c>
      <c r="F14" s="9">
        <v>1</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0</v>
      </c>
      <c r="F16" s="9">
        <v>1</v>
      </c>
      <c r="G16" s="34">
        <v>0</v>
      </c>
    </row>
    <row r="17" spans="1:11" ht="27" customHeight="1" thickBot="1">
      <c r="A17" s="107"/>
      <c r="B17" s="88" t="s">
        <v>233</v>
      </c>
      <c r="C17" s="9">
        <v>0</v>
      </c>
      <c r="D17" s="11">
        <v>1</v>
      </c>
      <c r="E17" s="9">
        <v>0</v>
      </c>
      <c r="F17" s="9">
        <v>0</v>
      </c>
      <c r="G17" s="34">
        <v>0</v>
      </c>
    </row>
    <row r="18" spans="1:11" ht="15" customHeight="1" thickBot="1">
      <c r="A18" s="108"/>
      <c r="B18" s="88" t="s">
        <v>234</v>
      </c>
      <c r="C18" s="36">
        <v>0</v>
      </c>
      <c r="D18" s="35">
        <v>0</v>
      </c>
      <c r="E18" s="9">
        <v>0</v>
      </c>
      <c r="F18" s="36">
        <v>0</v>
      </c>
      <c r="G18" s="37">
        <v>0</v>
      </c>
      <c r="H18" s="109" t="s">
        <v>103</v>
      </c>
      <c r="I18" s="112">
        <f>SUM(C12:G18)*'Point distribution and weighing'!I17</f>
        <v>1.1428571428571428</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t="s">
        <v>142</v>
      </c>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v>1</v>
      </c>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t="s">
        <v>143</v>
      </c>
      <c r="D61" s="133"/>
      <c r="E61" s="133"/>
      <c r="F61" s="133"/>
      <c r="G61" s="134"/>
    </row>
    <row r="62" spans="1:7" ht="12" thickBot="1">
      <c r="A62" s="38">
        <v>11</v>
      </c>
      <c r="B62" s="150" t="s">
        <v>305</v>
      </c>
      <c r="C62" s="150"/>
      <c r="D62" s="151"/>
      <c r="E62" s="151"/>
      <c r="F62" s="151"/>
      <c r="G62" s="152"/>
    </row>
    <row r="63" spans="1:7">
      <c r="B63" s="16" t="s">
        <v>278</v>
      </c>
      <c r="C63" s="98">
        <v>1</v>
      </c>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c r="D69" s="98" t="s">
        <v>121</v>
      </c>
      <c r="E69" s="117"/>
      <c r="F69" s="98"/>
      <c r="G69" s="99"/>
    </row>
    <row r="70" spans="1:7">
      <c r="A70" s="107"/>
      <c r="B70" s="14" t="s">
        <v>291</v>
      </c>
      <c r="C70" s="96">
        <v>1</v>
      </c>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f>IF(AND(C73=1, C72=0), E73,)</f>
        <v>0</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t="s">
        <v>144</v>
      </c>
      <c r="E75" s="141"/>
      <c r="F75" s="141"/>
      <c r="G75" s="142"/>
    </row>
    <row r="76" spans="1:7" ht="30" customHeight="1">
      <c r="A76" s="38">
        <v>13</v>
      </c>
      <c r="B76" s="170" t="s">
        <v>70</v>
      </c>
      <c r="C76" s="170"/>
      <c r="D76" s="170"/>
      <c r="E76" s="170"/>
      <c r="F76" s="170"/>
      <c r="G76" s="171"/>
    </row>
    <row r="77" spans="1:7" ht="15" customHeight="1">
      <c r="A77" s="107"/>
      <c r="B77" s="11" t="s">
        <v>293</v>
      </c>
      <c r="C77" s="96"/>
      <c r="D77" s="96">
        <f t="shared" ref="D77:D80" si="10">IF(C77=1, E77,)</f>
        <v>0</v>
      </c>
      <c r="E77" s="23">
        <f>'Point distribution and weighing'!E77</f>
        <v>3</v>
      </c>
      <c r="F77" s="23">
        <f>'Point distribution and weighing'!F77</f>
        <v>0</v>
      </c>
      <c r="G77" s="23">
        <f>'Point distribution and weighing'!G77</f>
        <v>3</v>
      </c>
    </row>
    <row r="78" spans="1:7" ht="30" customHeight="1">
      <c r="A78" s="107"/>
      <c r="B78" s="11" t="s">
        <v>294</v>
      </c>
      <c r="C78" s="96">
        <v>1</v>
      </c>
      <c r="D78" s="96">
        <f t="shared" si="10"/>
        <v>2</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v>1</v>
      </c>
      <c r="D84" s="96">
        <f t="shared" si="11"/>
        <v>2</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t="s">
        <v>91</v>
      </c>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12</v>
      </c>
      <c r="E95" s="111" t="s">
        <v>108</v>
      </c>
      <c r="F95" s="112">
        <f>SUM(G20:G24, G27:G31,G34:G36,G39:G41,G44:G46,G49:G51,G54:G56,G59:G60,G63:G66,G69:G75,G77:G80,G83:G86,G89:G92)</f>
        <v>42</v>
      </c>
    </row>
    <row r="96" spans="1:7">
      <c r="C96" s="109" t="s">
        <v>124</v>
      </c>
      <c r="D96" s="112">
        <f>SUM(I10,I18)</f>
        <v>2.7428571428571429</v>
      </c>
      <c r="E96" s="111" t="s">
        <v>125</v>
      </c>
      <c r="F96" s="112">
        <f>SUM(K10,K18)</f>
        <v>8</v>
      </c>
      <c r="G96" s="92"/>
    </row>
    <row r="97" spans="3:7">
      <c r="C97" s="109" t="s">
        <v>104</v>
      </c>
      <c r="D97" s="112">
        <f>SUM(D95:D96)</f>
        <v>14.742857142857144</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1</v>
      </c>
      <c r="F12" s="9">
        <v>1</v>
      </c>
      <c r="G12" s="34">
        <v>0</v>
      </c>
    </row>
    <row r="13" spans="1:11" ht="15" customHeight="1" thickBot="1">
      <c r="A13" s="107"/>
      <c r="B13" s="88" t="s">
        <v>229</v>
      </c>
      <c r="C13" s="9">
        <v>0</v>
      </c>
      <c r="D13" s="11">
        <v>0</v>
      </c>
      <c r="E13" s="9">
        <v>0</v>
      </c>
      <c r="F13" s="9">
        <v>0</v>
      </c>
      <c r="G13" s="34">
        <v>0</v>
      </c>
    </row>
    <row r="14" spans="1:11" ht="27" customHeight="1" thickBot="1">
      <c r="A14" s="107"/>
      <c r="B14" s="88" t="s">
        <v>230</v>
      </c>
      <c r="C14" s="9">
        <v>0</v>
      </c>
      <c r="D14" s="11">
        <v>0</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1</v>
      </c>
      <c r="F16" s="9">
        <v>1</v>
      </c>
      <c r="G16" s="34">
        <v>0</v>
      </c>
    </row>
    <row r="17" spans="1:11" ht="27" customHeight="1" thickBot="1">
      <c r="A17" s="107"/>
      <c r="B17" s="88" t="s">
        <v>233</v>
      </c>
      <c r="C17" s="9">
        <v>0</v>
      </c>
      <c r="D17" s="11">
        <v>1</v>
      </c>
      <c r="E17" s="9">
        <v>0</v>
      </c>
      <c r="F17" s="9">
        <v>0</v>
      </c>
      <c r="G17" s="34">
        <v>0</v>
      </c>
    </row>
    <row r="18" spans="1:11" ht="15" customHeight="1" thickBot="1">
      <c r="A18" s="108"/>
      <c r="B18" s="88" t="s">
        <v>234</v>
      </c>
      <c r="C18" s="9">
        <v>0</v>
      </c>
      <c r="D18" s="35">
        <v>0</v>
      </c>
      <c r="E18" s="36">
        <v>0</v>
      </c>
      <c r="F18" s="36">
        <v>0</v>
      </c>
      <c r="G18" s="37">
        <v>0</v>
      </c>
      <c r="H18" s="109" t="s">
        <v>103</v>
      </c>
      <c r="I18" s="112">
        <f>SUM(C12:G18)*'Point distribution and weighing'!I17</f>
        <v>1</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t="s">
        <v>92</v>
      </c>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f t="shared" si="4"/>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t="s">
        <v>145</v>
      </c>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t="s">
        <v>146</v>
      </c>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v>1</v>
      </c>
      <c r="D65" s="96">
        <f t="shared" si="8"/>
        <v>2</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t="s">
        <v>147</v>
      </c>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t="s">
        <v>93</v>
      </c>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t="s">
        <v>148</v>
      </c>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25</v>
      </c>
      <c r="E95" s="111" t="s">
        <v>108</v>
      </c>
      <c r="F95" s="112">
        <f>SUM(G20:G24, G27:G31,G34:G36,G39:G41,G44:G46,G49:G51,G54:G56,G59:G60,G63:G66,G69:G75,G77:G80,G83:G86,G89:G92)</f>
        <v>42</v>
      </c>
    </row>
    <row r="96" spans="1:7">
      <c r="C96" s="109" t="s">
        <v>124</v>
      </c>
      <c r="D96" s="112">
        <f>SUM(I10,I18)</f>
        <v>2.6</v>
      </c>
      <c r="E96" s="111" t="s">
        <v>125</v>
      </c>
      <c r="F96" s="112">
        <f>SUM(K10,K18)</f>
        <v>8</v>
      </c>
      <c r="G96" s="92"/>
    </row>
    <row r="97" spans="3:7">
      <c r="C97" s="109" t="s">
        <v>104</v>
      </c>
      <c r="D97" s="112">
        <f>SUM(D95:D96)</f>
        <v>27.6</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0</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1</v>
      </c>
      <c r="D12" s="11">
        <v>1</v>
      </c>
      <c r="E12" s="9">
        <v>1</v>
      </c>
      <c r="F12" s="9">
        <v>0</v>
      </c>
      <c r="G12" s="34">
        <v>0</v>
      </c>
    </row>
    <row r="13" spans="1:11" ht="15" customHeight="1" thickBot="1">
      <c r="A13" s="107"/>
      <c r="B13" s="88" t="s">
        <v>229</v>
      </c>
      <c r="C13" s="9">
        <v>0</v>
      </c>
      <c r="D13" s="11">
        <v>0</v>
      </c>
      <c r="E13" s="9">
        <v>0</v>
      </c>
      <c r="F13" s="9">
        <v>0</v>
      </c>
      <c r="G13" s="34">
        <v>0</v>
      </c>
    </row>
    <row r="14" spans="1:11" ht="27" customHeight="1" thickBot="1">
      <c r="A14" s="107"/>
      <c r="B14" s="88" t="s">
        <v>230</v>
      </c>
      <c r="C14" s="9">
        <v>0</v>
      </c>
      <c r="D14" s="11">
        <v>0</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0</v>
      </c>
      <c r="F16" s="9">
        <v>0</v>
      </c>
      <c r="G16" s="34">
        <v>0</v>
      </c>
    </row>
    <row r="17" spans="1:11" ht="27" customHeight="1" thickBot="1">
      <c r="A17" s="107"/>
      <c r="B17" s="88" t="s">
        <v>233</v>
      </c>
      <c r="C17" s="9">
        <v>0</v>
      </c>
      <c r="D17" s="11">
        <v>1</v>
      </c>
      <c r="E17" s="9">
        <v>1</v>
      </c>
      <c r="F17" s="9">
        <v>0</v>
      </c>
      <c r="G17" s="34">
        <v>0</v>
      </c>
    </row>
    <row r="18" spans="1:11" ht="15" customHeight="1" thickBot="1">
      <c r="A18" s="108"/>
      <c r="B18" s="88" t="s">
        <v>234</v>
      </c>
      <c r="C18" s="9">
        <v>0</v>
      </c>
      <c r="D18" s="35">
        <v>0</v>
      </c>
      <c r="E18" s="36">
        <v>0</v>
      </c>
      <c r="F18" s="9">
        <v>0</v>
      </c>
      <c r="G18" s="34">
        <v>0</v>
      </c>
      <c r="H18" s="109" t="s">
        <v>103</v>
      </c>
      <c r="I18" s="112">
        <f>SUM(C12:G18)*'Point distribution and weighing'!I17</f>
        <v>0.8571428571428571</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t="s">
        <v>149</v>
      </c>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v>1</v>
      </c>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t="s">
        <v>150</v>
      </c>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f t="shared" si="4"/>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t="s">
        <v>151</v>
      </c>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t="s">
        <v>152</v>
      </c>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v>1</v>
      </c>
      <c r="D65" s="96">
        <f t="shared" si="8"/>
        <v>2</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t="s">
        <v>153</v>
      </c>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t="s">
        <v>154</v>
      </c>
      <c r="E75" s="141"/>
      <c r="F75" s="141"/>
      <c r="G75" s="142"/>
    </row>
    <row r="76" spans="1:7" ht="30" customHeight="1">
      <c r="A76" s="38">
        <v>13</v>
      </c>
      <c r="B76" s="170" t="s">
        <v>70</v>
      </c>
      <c r="C76" s="170"/>
      <c r="D76" s="170"/>
      <c r="E76" s="170"/>
      <c r="F76" s="170"/>
      <c r="G76" s="171"/>
    </row>
    <row r="77" spans="1:7" ht="15" customHeight="1">
      <c r="A77" s="107"/>
      <c r="B77" s="11" t="s">
        <v>293</v>
      </c>
      <c r="C77" s="96"/>
      <c r="D77" s="96">
        <f t="shared" ref="D77:D80" si="10">IF(C77=1, E77,)</f>
        <v>0</v>
      </c>
      <c r="E77" s="23">
        <f>'Point distribution and weighing'!E77</f>
        <v>3</v>
      </c>
      <c r="F77" s="23">
        <f>'Point distribution and weighing'!F77</f>
        <v>0</v>
      </c>
      <c r="G77" s="23">
        <f>'Point distribution and weighing'!G77</f>
        <v>3</v>
      </c>
    </row>
    <row r="78" spans="1:7" ht="30" customHeight="1">
      <c r="A78" s="107"/>
      <c r="B78" s="11" t="s">
        <v>294</v>
      </c>
      <c r="C78" s="96">
        <v>1</v>
      </c>
      <c r="D78" s="96">
        <f t="shared" si="10"/>
        <v>2</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t="s">
        <v>94</v>
      </c>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t="s">
        <v>95</v>
      </c>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21</v>
      </c>
      <c r="E95" s="111" t="s">
        <v>108</v>
      </c>
      <c r="F95" s="112">
        <f>SUM(G20:G24, G27:G31,G34:G36,G39:G41,G44:G46,G49:G51,G54:G56,G59:G60,G63:G66,G69:G75,G77:G80,G83:G86,G89:G92)</f>
        <v>42</v>
      </c>
    </row>
    <row r="96" spans="1:7">
      <c r="C96" s="109" t="s">
        <v>124</v>
      </c>
      <c r="D96" s="112">
        <f>SUM(I10,I18)</f>
        <v>2.4571428571428573</v>
      </c>
      <c r="E96" s="111" t="s">
        <v>125</v>
      </c>
      <c r="F96" s="112">
        <f>SUM(K10,K18)</f>
        <v>8</v>
      </c>
      <c r="G96" s="92"/>
    </row>
    <row r="97" spans="3:7">
      <c r="C97" s="109" t="s">
        <v>104</v>
      </c>
      <c r="D97" s="112">
        <f>SUM(D95:D96)</f>
        <v>23.457142857142856</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v>1</v>
      </c>
      <c r="D5" s="11"/>
      <c r="E5" s="11"/>
      <c r="F5" s="11"/>
      <c r="G5" s="94"/>
    </row>
    <row r="6" spans="1:11" ht="14.25" customHeight="1">
      <c r="A6" s="107"/>
      <c r="B6" s="11" t="s">
        <v>7</v>
      </c>
      <c r="C6" s="11"/>
      <c r="D6" s="11">
        <v>1</v>
      </c>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1.2000000000000002</v>
      </c>
      <c r="E96" s="111" t="s">
        <v>125</v>
      </c>
      <c r="F96" s="112">
        <f>SUM(K10,K18)</f>
        <v>8</v>
      </c>
      <c r="G96" s="92"/>
    </row>
    <row r="97" spans="3:7">
      <c r="C97" s="109" t="s">
        <v>104</v>
      </c>
      <c r="D97" s="112">
        <f>SUM(D95:D96)</f>
        <v>43.2</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v>1</v>
      </c>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1.6</v>
      </c>
      <c r="E96" s="111" t="s">
        <v>125</v>
      </c>
      <c r="F96" s="112">
        <f>SUM(K10,K18)</f>
        <v>8</v>
      </c>
      <c r="G96" s="92"/>
    </row>
    <row r="97" spans="3:7">
      <c r="C97" s="109" t="s">
        <v>104</v>
      </c>
      <c r="D97" s="112">
        <f>SUM(D95:D96)</f>
        <v>43.6</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v>1</v>
      </c>
      <c r="E7" s="11"/>
      <c r="F7" s="11"/>
      <c r="G7" s="94"/>
    </row>
    <row r="8" spans="1:11" ht="15" customHeight="1">
      <c r="A8" s="107"/>
      <c r="B8" s="11" t="s">
        <v>9</v>
      </c>
      <c r="C8" s="11"/>
      <c r="D8" s="11">
        <v>1</v>
      </c>
      <c r="E8" s="11"/>
      <c r="F8" s="11"/>
      <c r="G8" s="94"/>
    </row>
    <row r="9" spans="1:11" ht="12" thickBot="1">
      <c r="A9" s="108"/>
      <c r="B9" s="35" t="s">
        <v>297</v>
      </c>
      <c r="C9" s="35"/>
      <c r="D9" s="35">
        <v>1</v>
      </c>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1.4000000000000001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1</v>
      </c>
      <c r="D12" s="11">
        <v>1</v>
      </c>
      <c r="E12" s="9">
        <v>1</v>
      </c>
      <c r="F12" s="9">
        <v>1</v>
      </c>
      <c r="G12" s="34">
        <v>1</v>
      </c>
    </row>
    <row r="13" spans="1:11" ht="15" customHeight="1" thickBot="1">
      <c r="A13" s="107"/>
      <c r="B13" s="88" t="s">
        <v>229</v>
      </c>
      <c r="C13" s="9">
        <v>0</v>
      </c>
      <c r="D13" s="11">
        <v>0</v>
      </c>
      <c r="E13" s="9">
        <v>0</v>
      </c>
      <c r="F13" s="9">
        <v>0</v>
      </c>
      <c r="G13" s="34">
        <v>0</v>
      </c>
    </row>
    <row r="14" spans="1:11" ht="27" customHeight="1" thickBot="1">
      <c r="A14" s="107"/>
      <c r="B14" s="88" t="s">
        <v>230</v>
      </c>
      <c r="C14" s="9">
        <v>0</v>
      </c>
      <c r="D14" s="11">
        <v>0</v>
      </c>
      <c r="E14" s="9">
        <v>0</v>
      </c>
      <c r="F14" s="9">
        <v>0</v>
      </c>
      <c r="G14" s="34">
        <v>0</v>
      </c>
    </row>
    <row r="15" spans="1:11" ht="15" customHeight="1" thickBot="1">
      <c r="A15" s="107"/>
      <c r="B15" s="88" t="s">
        <v>231</v>
      </c>
      <c r="C15" s="9">
        <v>1</v>
      </c>
      <c r="D15" s="11">
        <v>1</v>
      </c>
      <c r="E15" s="9">
        <v>1</v>
      </c>
      <c r="F15" s="9">
        <v>1</v>
      </c>
      <c r="G15" s="34">
        <v>1</v>
      </c>
    </row>
    <row r="16" spans="1:11" ht="15" customHeight="1" thickBot="1">
      <c r="A16" s="107"/>
      <c r="B16" s="88" t="s">
        <v>232</v>
      </c>
      <c r="C16" s="9">
        <v>0</v>
      </c>
      <c r="D16" s="11">
        <v>0</v>
      </c>
      <c r="E16" s="9">
        <v>0</v>
      </c>
      <c r="F16" s="9">
        <v>0</v>
      </c>
      <c r="G16" s="34">
        <v>0</v>
      </c>
    </row>
    <row r="17" spans="1:11" ht="27" customHeight="1" thickBot="1">
      <c r="A17" s="107"/>
      <c r="B17" s="88" t="s">
        <v>233</v>
      </c>
      <c r="C17" s="9">
        <v>1</v>
      </c>
      <c r="D17" s="11">
        <v>1</v>
      </c>
      <c r="E17" s="9">
        <v>1</v>
      </c>
      <c r="F17" s="9">
        <v>1</v>
      </c>
      <c r="G17" s="34">
        <v>1</v>
      </c>
    </row>
    <row r="18" spans="1:11" ht="15" customHeight="1" thickBot="1">
      <c r="A18" s="108"/>
      <c r="B18" s="88" t="s">
        <v>234</v>
      </c>
      <c r="C18" s="36">
        <v>0</v>
      </c>
      <c r="D18" s="35">
        <v>0</v>
      </c>
      <c r="E18" s="36">
        <v>0</v>
      </c>
      <c r="F18" s="36">
        <v>0</v>
      </c>
      <c r="G18" s="37">
        <v>0</v>
      </c>
      <c r="H18" s="109" t="s">
        <v>103</v>
      </c>
      <c r="I18" s="112">
        <f>SUM(C12:G18)*'Point distribution and weighing'!I17</f>
        <v>2.1428571428571428</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3.5428571428571427</v>
      </c>
      <c r="E96" s="111" t="s">
        <v>125</v>
      </c>
      <c r="F96" s="112">
        <f>SUM(K10,K18)</f>
        <v>8</v>
      </c>
      <c r="G96" s="92"/>
    </row>
    <row r="97" spans="3:7">
      <c r="C97" s="109" t="s">
        <v>104</v>
      </c>
      <c r="D97" s="112">
        <f>SUM(D95:D96)</f>
        <v>45.542857142857144</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c r="F5" s="11"/>
      <c r="G5" s="94"/>
    </row>
    <row r="6" spans="1:11" ht="14.25" customHeight="1">
      <c r="A6" s="107"/>
      <c r="B6" s="11" t="s">
        <v>7</v>
      </c>
      <c r="C6" s="11">
        <v>0</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t="s">
        <v>96</v>
      </c>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t="s">
        <v>155</v>
      </c>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1.2000000000000002</v>
      </c>
      <c r="E96" s="111" t="s">
        <v>125</v>
      </c>
      <c r="F96" s="112">
        <f>SUM(K10,K18)</f>
        <v>8</v>
      </c>
      <c r="G96" s="92"/>
    </row>
    <row r="97" spans="3:7">
      <c r="C97" s="109" t="s">
        <v>104</v>
      </c>
      <c r="D97" s="112">
        <f>SUM(D95:D96)</f>
        <v>43.2</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v>1</v>
      </c>
      <c r="E6" s="11"/>
      <c r="F6" s="11"/>
      <c r="G6" s="94"/>
    </row>
    <row r="7" spans="1:11" ht="15" customHeight="1">
      <c r="A7" s="107"/>
      <c r="B7" s="11" t="s">
        <v>8</v>
      </c>
      <c r="C7" s="11"/>
      <c r="D7" s="11">
        <v>1</v>
      </c>
      <c r="E7" s="11"/>
      <c r="F7" s="11"/>
      <c r="G7" s="94"/>
    </row>
    <row r="8" spans="1:11" ht="15" customHeight="1">
      <c r="A8" s="107"/>
      <c r="B8" s="11" t="s">
        <v>9</v>
      </c>
      <c r="C8" s="11"/>
      <c r="D8" s="11">
        <v>1</v>
      </c>
      <c r="E8" s="11"/>
      <c r="F8" s="11"/>
      <c r="G8" s="94"/>
    </row>
    <row r="9" spans="1:11" ht="12" thickBot="1">
      <c r="A9" s="108"/>
      <c r="B9" s="35" t="s">
        <v>297</v>
      </c>
      <c r="C9" s="35"/>
      <c r="D9" s="11">
        <v>1</v>
      </c>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1</v>
      </c>
      <c r="D12" s="9">
        <v>1</v>
      </c>
      <c r="E12" s="9">
        <v>1</v>
      </c>
      <c r="F12" s="9">
        <v>1</v>
      </c>
      <c r="G12" s="9">
        <v>1</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0.71428571428571419</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t="s">
        <v>156</v>
      </c>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t="s">
        <v>111</v>
      </c>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t="s">
        <v>111</v>
      </c>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t="s">
        <v>111</v>
      </c>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t="s">
        <v>111</v>
      </c>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1.9142857142857144</v>
      </c>
      <c r="E96" s="111" t="s">
        <v>125</v>
      </c>
      <c r="F96" s="112">
        <f>SUM(K10,K18)</f>
        <v>8</v>
      </c>
      <c r="G96" s="92"/>
    </row>
    <row r="97" spans="3:7">
      <c r="C97" s="109" t="s">
        <v>104</v>
      </c>
      <c r="D97" s="112">
        <f>SUM(D95:D96)</f>
        <v>43.914285714285711</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1</v>
      </c>
      <c r="D12" s="9">
        <v>1</v>
      </c>
      <c r="E12" s="9">
        <v>1</v>
      </c>
      <c r="F12" s="9">
        <v>1</v>
      </c>
      <c r="G12" s="9">
        <v>1</v>
      </c>
    </row>
    <row r="13" spans="1:11" ht="15" customHeight="1" thickBot="1">
      <c r="A13" s="107"/>
      <c r="B13" s="88" t="s">
        <v>229</v>
      </c>
      <c r="C13" s="9">
        <v>1</v>
      </c>
      <c r="D13" s="9">
        <v>1</v>
      </c>
      <c r="E13" s="9">
        <v>1</v>
      </c>
      <c r="F13" s="9">
        <v>1</v>
      </c>
      <c r="G13" s="9">
        <v>1</v>
      </c>
    </row>
    <row r="14" spans="1:11" ht="27" customHeight="1" thickBot="1">
      <c r="A14" s="107"/>
      <c r="B14" s="88" t="s">
        <v>230</v>
      </c>
      <c r="C14" s="9">
        <v>1</v>
      </c>
      <c r="D14" s="9">
        <v>1</v>
      </c>
      <c r="E14" s="9">
        <v>1</v>
      </c>
      <c r="F14" s="9">
        <v>1</v>
      </c>
      <c r="G14" s="9">
        <v>1</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1</v>
      </c>
      <c r="D17" s="9">
        <v>1</v>
      </c>
      <c r="E17" s="9">
        <v>1</v>
      </c>
      <c r="F17" s="9">
        <v>1</v>
      </c>
      <c r="G17" s="9">
        <v>1</v>
      </c>
    </row>
    <row r="18" spans="1:11" ht="15" customHeight="1" thickBot="1">
      <c r="A18" s="108"/>
      <c r="B18" s="88" t="s">
        <v>234</v>
      </c>
      <c r="C18" s="36">
        <v>1</v>
      </c>
      <c r="D18" s="36">
        <v>1</v>
      </c>
      <c r="E18" s="36">
        <v>1</v>
      </c>
      <c r="F18" s="36">
        <v>1</v>
      </c>
      <c r="G18" s="36">
        <v>1</v>
      </c>
      <c r="H18" s="109" t="s">
        <v>103</v>
      </c>
      <c r="I18" s="112">
        <f>SUM(C12:G18)*'Point distribution and weighing'!I17</f>
        <v>3.5714285714285712</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t="s">
        <v>111</v>
      </c>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t="s">
        <v>111</v>
      </c>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t="s">
        <v>111</v>
      </c>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t="s">
        <v>111</v>
      </c>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t="s">
        <v>111</v>
      </c>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t="s">
        <v>111</v>
      </c>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A67" s="91" t="s">
        <v>111</v>
      </c>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t="s">
        <v>111</v>
      </c>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t="s">
        <v>111</v>
      </c>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t="s">
        <v>111</v>
      </c>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t="s">
        <v>111</v>
      </c>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4.7714285714285714</v>
      </c>
      <c r="E96" s="111" t="s">
        <v>125</v>
      </c>
      <c r="F96" s="112">
        <f>SUM(K10,K18)</f>
        <v>8</v>
      </c>
      <c r="G96" s="92"/>
    </row>
    <row r="97" spans="3:7">
      <c r="C97" s="109" t="s">
        <v>104</v>
      </c>
      <c r="D97" s="112">
        <f>SUM(D95:D96)</f>
        <v>46.771428571428572</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0</v>
      </c>
      <c r="G12" s="34">
        <v>0</v>
      </c>
    </row>
    <row r="13" spans="1:11" ht="37" customHeight="1" thickBot="1">
      <c r="A13" s="107"/>
      <c r="B13" s="88" t="s">
        <v>229</v>
      </c>
      <c r="C13" s="9">
        <v>0</v>
      </c>
      <c r="D13" s="11">
        <v>1</v>
      </c>
      <c r="E13" s="9">
        <v>0</v>
      </c>
      <c r="F13" s="9">
        <v>0</v>
      </c>
      <c r="G13" s="34">
        <v>0</v>
      </c>
    </row>
    <row r="14" spans="1:11" ht="27" customHeight="1" thickBot="1">
      <c r="A14" s="107"/>
      <c r="B14" s="88" t="s">
        <v>230</v>
      </c>
      <c r="C14" s="9">
        <v>0</v>
      </c>
      <c r="D14" s="11">
        <v>0</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1</v>
      </c>
      <c r="F16" s="9">
        <v>1</v>
      </c>
      <c r="G16" s="34">
        <v>0</v>
      </c>
    </row>
    <row r="17" spans="1:11" ht="27" customHeight="1" thickBot="1">
      <c r="A17" s="107"/>
      <c r="B17" s="88" t="s">
        <v>233</v>
      </c>
      <c r="C17" s="9">
        <v>0</v>
      </c>
      <c r="D17" s="11">
        <v>1</v>
      </c>
      <c r="E17" s="9">
        <v>1</v>
      </c>
      <c r="F17" s="9">
        <v>0</v>
      </c>
      <c r="G17" s="34">
        <v>0</v>
      </c>
    </row>
    <row r="18" spans="1:11" ht="15" customHeight="1" thickBot="1">
      <c r="A18" s="108"/>
      <c r="B18" s="88" t="s">
        <v>234</v>
      </c>
      <c r="C18" s="9">
        <v>0</v>
      </c>
      <c r="D18" s="35">
        <v>0</v>
      </c>
      <c r="E18" s="36">
        <v>0</v>
      </c>
      <c r="F18" s="36">
        <v>0</v>
      </c>
      <c r="G18" s="37">
        <v>0</v>
      </c>
      <c r="H18" s="109" t="s">
        <v>103</v>
      </c>
      <c r="I18" s="112">
        <f>SUM(C12:G18)*'Point distribution and weighing'!I17</f>
        <v>1</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v>1</v>
      </c>
      <c r="D22" s="96">
        <f t="shared" si="0"/>
        <v>2</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v>1</v>
      </c>
      <c r="D29" s="96">
        <f t="shared" si="1"/>
        <v>2</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301</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v>1</v>
      </c>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v>1</v>
      </c>
      <c r="D65" s="96">
        <f t="shared" si="8"/>
        <v>2</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306</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4" spans="1:7">
      <c r="C94" s="119" t="s">
        <v>127</v>
      </c>
      <c r="D94" s="119" t="s">
        <v>199</v>
      </c>
    </row>
    <row r="95" spans="1:7" ht="22">
      <c r="C95" s="109" t="s">
        <v>107</v>
      </c>
      <c r="D95" s="112">
        <f>SUM(D20:D24, D27:D31,D34:D36,D39:D41,D44:D46,D49:D51,D54:D56,D59:D60,D63:D66,D69:D74,D77:D80,D83:D86,D89:D92)</f>
        <v>24</v>
      </c>
      <c r="E95" s="111" t="s">
        <v>108</v>
      </c>
      <c r="F95" s="112">
        <f>SUM(G20:G24, G27:G31,G34:G36,G39:G41,G44:G46,G49:G51,G54:G56,G59:G60,G63:G66,G69:G75,G77:G80,G83:G86,G89:G92)</f>
        <v>42</v>
      </c>
    </row>
    <row r="96" spans="1:7">
      <c r="C96" s="109" t="s">
        <v>124</v>
      </c>
      <c r="D96" s="112">
        <f>SUM(I10,I18)</f>
        <v>2.6</v>
      </c>
      <c r="E96" s="111" t="s">
        <v>125</v>
      </c>
      <c r="F96" s="112">
        <f>SUM(K10,K18)</f>
        <v>8</v>
      </c>
      <c r="G96" s="92"/>
    </row>
    <row r="97" spans="3:7">
      <c r="C97" s="109" t="s">
        <v>104</v>
      </c>
      <c r="D97" s="112">
        <f>SUM(D95:D96)</f>
        <v>26.6</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v>1</v>
      </c>
      <c r="E6" s="11"/>
      <c r="F6" s="11"/>
      <c r="G6" s="94"/>
    </row>
    <row r="7" spans="1:11" ht="15" customHeight="1">
      <c r="A7" s="107"/>
      <c r="B7" s="11" t="s">
        <v>8</v>
      </c>
      <c r="C7" s="11"/>
      <c r="D7" s="11"/>
      <c r="E7" s="11">
        <v>1</v>
      </c>
      <c r="F7" s="11"/>
      <c r="G7" s="94"/>
    </row>
    <row r="8" spans="1:11" ht="15" customHeight="1">
      <c r="A8" s="107"/>
      <c r="B8" s="11" t="s">
        <v>9</v>
      </c>
      <c r="C8" s="11"/>
      <c r="D8" s="11">
        <v>1</v>
      </c>
      <c r="E8" s="11"/>
      <c r="F8" s="11"/>
      <c r="G8" s="94"/>
    </row>
    <row r="9" spans="1:11" ht="12" thickBot="1">
      <c r="A9" s="108"/>
      <c r="B9" s="35" t="s">
        <v>297</v>
      </c>
      <c r="C9" s="35"/>
      <c r="D9" s="35">
        <v>1</v>
      </c>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1.4000000000000001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1</v>
      </c>
      <c r="D12" s="9">
        <v>1</v>
      </c>
      <c r="E12" s="9">
        <v>1</v>
      </c>
      <c r="F12" s="9">
        <v>1</v>
      </c>
      <c r="G12" s="9">
        <v>1</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1</v>
      </c>
      <c r="D16" s="9">
        <v>1</v>
      </c>
      <c r="E16" s="9">
        <v>1</v>
      </c>
      <c r="F16" s="9">
        <v>1</v>
      </c>
      <c r="G16" s="9">
        <v>1</v>
      </c>
    </row>
    <row r="17" spans="1:11" ht="27" customHeight="1" thickBot="1">
      <c r="A17" s="107"/>
      <c r="B17" s="88" t="s">
        <v>233</v>
      </c>
      <c r="C17" s="9">
        <v>1</v>
      </c>
      <c r="D17" s="9">
        <v>1</v>
      </c>
      <c r="E17" s="9">
        <v>1</v>
      </c>
      <c r="F17" s="9">
        <v>1</v>
      </c>
      <c r="G17" s="9">
        <v>1</v>
      </c>
    </row>
    <row r="18" spans="1:11" ht="15" customHeight="1" thickBot="1">
      <c r="A18" s="108"/>
      <c r="B18" s="88" t="s">
        <v>234</v>
      </c>
      <c r="C18" s="36">
        <v>1</v>
      </c>
      <c r="D18" s="36">
        <v>1</v>
      </c>
      <c r="E18" s="36">
        <v>1</v>
      </c>
      <c r="F18" s="36">
        <v>1</v>
      </c>
      <c r="G18" s="36">
        <v>1</v>
      </c>
      <c r="H18" s="109" t="s">
        <v>103</v>
      </c>
      <c r="I18" s="112">
        <f>SUM(C12:G18)*'Point distribution and weighing'!I17</f>
        <v>2.8571428571428568</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IF(C21=1, E21,)</f>
        <v>0</v>
      </c>
      <c r="E21" s="23">
        <f>'Point distribution and weighing'!E21</f>
        <v>1</v>
      </c>
      <c r="F21" s="23">
        <f>'Point distribution and weighing'!F21</f>
        <v>0</v>
      </c>
      <c r="G21" s="23">
        <f>'Point distribution and weighing'!G21</f>
        <v>0</v>
      </c>
    </row>
    <row r="22" spans="1:11">
      <c r="A22" s="107"/>
      <c r="B22" s="1" t="s">
        <v>280</v>
      </c>
      <c r="C22" s="96"/>
      <c r="D22" s="96">
        <f>IF(C22=1, E22,)</f>
        <v>0</v>
      </c>
      <c r="E22" s="23">
        <f>'Point distribution and weighing'!E22</f>
        <v>2</v>
      </c>
      <c r="F22" s="23">
        <f>'Point distribution and weighing'!F22</f>
        <v>0</v>
      </c>
      <c r="G22" s="23">
        <f>'Point distribution and weighing'!G22</f>
        <v>0</v>
      </c>
    </row>
    <row r="23" spans="1:11">
      <c r="A23" s="107"/>
      <c r="B23" s="1" t="s">
        <v>281</v>
      </c>
      <c r="C23" s="96">
        <v>1</v>
      </c>
      <c r="D23" s="96">
        <f>IF(C23=1, E23,)</f>
        <v>4</v>
      </c>
      <c r="E23" s="23">
        <f>'Point distribution and weighing'!E23</f>
        <v>4</v>
      </c>
      <c r="F23" s="23">
        <f>'Point distribution and weighing'!F23</f>
        <v>0</v>
      </c>
      <c r="G23" s="23">
        <f>'Point distribution and weighing'!G23</f>
        <v>0</v>
      </c>
    </row>
    <row r="24" spans="1:11">
      <c r="A24" s="107"/>
      <c r="B24" s="1" t="s">
        <v>282</v>
      </c>
      <c r="C24" s="96"/>
      <c r="D24" s="96">
        <f>IF(C24=1, E24,)</f>
        <v>0</v>
      </c>
      <c r="E24" s="23">
        <f>'Point distribution and weighing'!E24</f>
        <v>2</v>
      </c>
      <c r="F24" s="23">
        <f>'Point distribution and weighing'!F24</f>
        <v>0</v>
      </c>
      <c r="G24" s="23">
        <f>'Point distribution and weighing'!G24</f>
        <v>0</v>
      </c>
    </row>
    <row r="25" spans="1:11" ht="15" customHeight="1" thickBot="1">
      <c r="A25" s="108"/>
      <c r="B25" s="48" t="s">
        <v>60</v>
      </c>
      <c r="C25" s="113"/>
      <c r="D25" s="133" t="s">
        <v>112</v>
      </c>
      <c r="E25" s="133"/>
      <c r="F25" s="133"/>
      <c r="G25" s="134"/>
    </row>
    <row r="26" spans="1:11" ht="27" customHeight="1">
      <c r="A26" s="46">
        <v>4</v>
      </c>
      <c r="B26" s="124" t="s">
        <v>329</v>
      </c>
      <c r="C26" s="125"/>
      <c r="D26" s="125"/>
      <c r="E26" s="125"/>
      <c r="F26" s="125"/>
      <c r="G26" s="165"/>
    </row>
    <row r="27" spans="1:11">
      <c r="B27" s="1" t="s">
        <v>278</v>
      </c>
      <c r="C27" s="96"/>
      <c r="D27" s="96">
        <f>IF(C27=1, E27,)</f>
        <v>0</v>
      </c>
      <c r="E27" s="23">
        <f>'Point distribution and weighing'!E27</f>
        <v>0</v>
      </c>
      <c r="F27" s="23">
        <f>'Point distribution and weighing'!F27</f>
        <v>0</v>
      </c>
      <c r="G27" s="23">
        <f>'Point distribution and weighing'!G27</f>
        <v>4</v>
      </c>
    </row>
    <row r="28" spans="1:11">
      <c r="B28" s="1" t="s">
        <v>279</v>
      </c>
      <c r="C28" s="96"/>
      <c r="D28" s="96">
        <f>IF(C28=1, E28,)</f>
        <v>0</v>
      </c>
      <c r="E28" s="23">
        <f>'Point distribution and weighing'!E28</f>
        <v>1</v>
      </c>
      <c r="F28" s="23">
        <f>'Point distribution and weighing'!F28</f>
        <v>0</v>
      </c>
      <c r="G28" s="23">
        <f>'Point distribution and weighing'!G28</f>
        <v>0</v>
      </c>
    </row>
    <row r="29" spans="1:11">
      <c r="B29" s="1" t="s">
        <v>280</v>
      </c>
      <c r="C29" s="96"/>
      <c r="D29" s="96">
        <f>IF(C29=1, E29,)</f>
        <v>0</v>
      </c>
      <c r="E29" s="23">
        <f>'Point distribution and weighing'!E29</f>
        <v>2</v>
      </c>
      <c r="F29" s="23">
        <f>'Point distribution and weighing'!F29</f>
        <v>0</v>
      </c>
      <c r="G29" s="23">
        <f>'Point distribution and weighing'!G29</f>
        <v>0</v>
      </c>
    </row>
    <row r="30" spans="1:11">
      <c r="B30" s="1" t="s">
        <v>281</v>
      </c>
      <c r="C30" s="96">
        <v>1</v>
      </c>
      <c r="D30" s="96">
        <f>IF(C30=1, E30,)</f>
        <v>4</v>
      </c>
      <c r="E30" s="23">
        <f>'Point distribution and weighing'!E30</f>
        <v>4</v>
      </c>
      <c r="F30" s="23">
        <f>'Point distribution and weighing'!F30</f>
        <v>0</v>
      </c>
      <c r="G30" s="23">
        <f>'Point distribution and weighing'!G30</f>
        <v>0</v>
      </c>
    </row>
    <row r="31" spans="1:11">
      <c r="B31" s="4" t="s">
        <v>282</v>
      </c>
      <c r="C31" s="114"/>
      <c r="D31" s="96">
        <f>IF(C31=1, E31,)</f>
        <v>0</v>
      </c>
      <c r="E31" s="23">
        <f>'Point distribution and weighing'!E31</f>
        <v>0</v>
      </c>
      <c r="F31" s="23">
        <f>'Point distribution and weighing'!F31</f>
        <v>0</v>
      </c>
      <c r="G31" s="23">
        <f>'Point distribution and weighing'!G31</f>
        <v>0</v>
      </c>
    </row>
    <row r="32" spans="1:11" ht="15" customHeight="1" thickBot="1">
      <c r="B32" s="6" t="s">
        <v>322</v>
      </c>
      <c r="C32" s="115"/>
      <c r="D32" s="135" t="s">
        <v>112</v>
      </c>
      <c r="E32" s="136"/>
      <c r="F32" s="136"/>
      <c r="G32" s="137"/>
    </row>
    <row r="33" spans="1:7">
      <c r="A33" s="38">
        <v>5</v>
      </c>
      <c r="B33" s="143" t="s">
        <v>300</v>
      </c>
      <c r="C33" s="143"/>
      <c r="D33" s="143"/>
      <c r="E33" s="143"/>
      <c r="F33" s="143"/>
      <c r="G33" s="144"/>
    </row>
    <row r="34" spans="1:7" ht="40" customHeight="1">
      <c r="A34" s="107"/>
      <c r="B34" s="20" t="s">
        <v>308</v>
      </c>
      <c r="C34" s="98">
        <v>1</v>
      </c>
      <c r="D34" s="96">
        <f>IF(C34=1, E34,)</f>
        <v>3</v>
      </c>
      <c r="E34" s="23">
        <f>'Point distribution and weighing'!E34</f>
        <v>3</v>
      </c>
      <c r="F34" s="23">
        <f>'Point distribution and weighing'!F34</f>
        <v>0</v>
      </c>
      <c r="G34" s="23">
        <f>'Point distribution and weighing'!G34</f>
        <v>3</v>
      </c>
    </row>
    <row r="35" spans="1:7" ht="27" customHeight="1">
      <c r="A35" s="107"/>
      <c r="B35" s="3" t="s">
        <v>309</v>
      </c>
      <c r="C35" s="96"/>
      <c r="D35" s="96">
        <f>IF(C35=1, E35,)</f>
        <v>0</v>
      </c>
      <c r="E35" s="23">
        <f>'Point distribution and weighing'!E35</f>
        <v>1</v>
      </c>
      <c r="F35" s="23">
        <f>'Point distribution and weighing'!F35</f>
        <v>0</v>
      </c>
      <c r="G35" s="23">
        <f>'Point distribution and weighing'!G35</f>
        <v>0</v>
      </c>
    </row>
    <row r="36" spans="1:7" ht="15" customHeight="1">
      <c r="A36" s="107"/>
      <c r="B36" s="6" t="s">
        <v>310</v>
      </c>
      <c r="C36" s="114"/>
      <c r="D36" s="96">
        <f>IF(C36=1, E36,)</f>
        <v>0</v>
      </c>
      <c r="E36" s="23">
        <f>'Point distribution and weighing'!E36</f>
        <v>0</v>
      </c>
      <c r="F36" s="23">
        <f>'Point distribution and weighing'!F36</f>
        <v>0</v>
      </c>
      <c r="G36" s="23">
        <f>'Point distribution and weighing'!G36</f>
        <v>0</v>
      </c>
    </row>
    <row r="37" spans="1:7" ht="15" customHeight="1" thickBot="1">
      <c r="A37" s="108"/>
      <c r="B37" s="48" t="s">
        <v>323</v>
      </c>
      <c r="C37" s="113"/>
      <c r="D37" s="140" t="s">
        <v>112</v>
      </c>
      <c r="E37" s="141"/>
      <c r="F37" s="141"/>
      <c r="G37" s="142"/>
    </row>
    <row r="38" spans="1:7">
      <c r="A38" s="38">
        <v>6</v>
      </c>
      <c r="B38" s="143" t="s">
        <v>299</v>
      </c>
      <c r="C38" s="143"/>
      <c r="D38" s="143"/>
      <c r="E38" s="143"/>
      <c r="F38" s="143"/>
      <c r="G38" s="144"/>
    </row>
    <row r="39" spans="1:7" ht="40" customHeight="1">
      <c r="A39" s="107"/>
      <c r="B39" s="20" t="s">
        <v>311</v>
      </c>
      <c r="C39" s="98">
        <v>1</v>
      </c>
      <c r="D39" s="96">
        <f>IF(C39=1, E39,)</f>
        <v>3</v>
      </c>
      <c r="E39" s="23">
        <f>'Point distribution and weighing'!E39</f>
        <v>3</v>
      </c>
      <c r="F39" s="23">
        <f>'Point distribution and weighing'!F39</f>
        <v>0</v>
      </c>
      <c r="G39" s="23">
        <f>'Point distribution and weighing'!G39</f>
        <v>3</v>
      </c>
    </row>
    <row r="40" spans="1:7" ht="27" customHeight="1">
      <c r="A40" s="107"/>
      <c r="B40" s="3" t="s">
        <v>312</v>
      </c>
      <c r="C40" s="96"/>
      <c r="D40" s="96">
        <f>IF(C40=1, E40,)</f>
        <v>0</v>
      </c>
      <c r="E40" s="23">
        <f>'Point distribution and weighing'!E40</f>
        <v>1</v>
      </c>
      <c r="F40" s="23">
        <f>'Point distribution and weighing'!F40</f>
        <v>0</v>
      </c>
      <c r="G40" s="23">
        <f>'Point distribution and weighing'!G40</f>
        <v>0</v>
      </c>
    </row>
    <row r="41" spans="1:7" ht="15" customHeight="1">
      <c r="A41" s="107"/>
      <c r="B41" s="6" t="s">
        <v>313</v>
      </c>
      <c r="C41" s="114"/>
      <c r="D41" s="96">
        <f>IF(C41=1, E41,)</f>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IF(C45=1, E45,)</f>
        <v>0</v>
      </c>
      <c r="E45" s="23">
        <f>'Point distribution and weighing'!E45</f>
        <v>1</v>
      </c>
      <c r="F45" s="23">
        <f>'Point distribution and weighing'!F45</f>
        <v>0</v>
      </c>
      <c r="G45" s="23">
        <f>'Point distribution and weighing'!G45</f>
        <v>0</v>
      </c>
    </row>
    <row r="46" spans="1:7" ht="15" customHeight="1" thickBot="1">
      <c r="A46" s="107"/>
      <c r="B46" s="103" t="s">
        <v>244</v>
      </c>
      <c r="C46" s="114"/>
      <c r="D46" s="96">
        <f>IF(C46=1, E46,)</f>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IF(C50=1, E50,)</f>
        <v>0</v>
      </c>
      <c r="E50" s="23">
        <f>'Point distribution and weighing'!E50</f>
        <v>1</v>
      </c>
      <c r="F50" s="23">
        <f>'Point distribution and weighing'!F50</f>
        <v>0</v>
      </c>
      <c r="G50" s="23">
        <f>'Point distribution and weighing'!G50</f>
        <v>0</v>
      </c>
    </row>
    <row r="51" spans="1:7" ht="15" customHeight="1" thickBot="1">
      <c r="A51" s="107"/>
      <c r="B51" s="103" t="s">
        <v>248</v>
      </c>
      <c r="C51" s="114"/>
      <c r="D51" s="96">
        <f>IF(C51=1, E51,)</f>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IF(C54=1, E54,)</f>
        <v>3</v>
      </c>
      <c r="E54" s="23">
        <f>'Point distribution and weighing'!E54</f>
        <v>3</v>
      </c>
      <c r="F54" s="23">
        <f>'Point distribution and weighing'!F54</f>
        <v>0</v>
      </c>
      <c r="G54" s="23">
        <f>'Point distribution and weighing'!G54</f>
        <v>3</v>
      </c>
    </row>
    <row r="55" spans="1:7" ht="15" customHeight="1">
      <c r="A55" s="107"/>
      <c r="B55" s="7" t="s">
        <v>288</v>
      </c>
      <c r="C55" s="96"/>
      <c r="D55" s="96">
        <f>IF(C55=1, E55,)</f>
        <v>0</v>
      </c>
      <c r="E55" s="23">
        <f>'Point distribution and weighing'!E55</f>
        <v>1</v>
      </c>
      <c r="F55" s="23">
        <f>'Point distribution and weighing'!F55</f>
        <v>0</v>
      </c>
      <c r="G55" s="23">
        <f>'Point distribution and weighing'!G55</f>
        <v>0</v>
      </c>
    </row>
    <row r="56" spans="1:7" ht="15" customHeight="1">
      <c r="A56" s="107"/>
      <c r="B56" s="8" t="s">
        <v>289</v>
      </c>
      <c r="C56" s="114"/>
      <c r="D56" s="96">
        <f>IF(C56=1, E56,)</f>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IF(C59=1, E59,)</f>
        <v>3</v>
      </c>
      <c r="E59" s="23">
        <f>'Point distribution and weighing'!E59</f>
        <v>3</v>
      </c>
      <c r="F59" s="23">
        <f>'Point distribution and weighing'!F59</f>
        <v>0</v>
      </c>
      <c r="G59" s="23">
        <f>'Point distribution and weighing'!G59</f>
        <v>3</v>
      </c>
    </row>
    <row r="60" spans="1:7">
      <c r="A60" s="107"/>
      <c r="B60" s="10" t="s">
        <v>58</v>
      </c>
      <c r="C60" s="96"/>
      <c r="D60" s="96">
        <f>IF(C60=1, E60,)</f>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IF(C63=1, E63,)</f>
        <v>0</v>
      </c>
      <c r="E63" s="23">
        <f>'Point distribution and weighing'!E63</f>
        <v>0</v>
      </c>
      <c r="F63" s="23">
        <f>'Point distribution and weighing'!F63</f>
        <v>0</v>
      </c>
      <c r="G63" s="23">
        <f>'Point distribution and weighing'!G63</f>
        <v>0</v>
      </c>
    </row>
    <row r="64" spans="1:7">
      <c r="B64" s="12" t="s">
        <v>279</v>
      </c>
      <c r="C64" s="96"/>
      <c r="D64" s="96">
        <f>IF(C64=1, E64,)</f>
        <v>0</v>
      </c>
      <c r="E64" s="23">
        <f>'Point distribution and weighing'!E64</f>
        <v>1</v>
      </c>
      <c r="F64" s="23">
        <f>'Point distribution and weighing'!F64</f>
        <v>0</v>
      </c>
      <c r="G64" s="23">
        <f>'Point distribution and weighing'!G64</f>
        <v>0</v>
      </c>
    </row>
    <row r="65" spans="1:7">
      <c r="B65" s="12" t="s">
        <v>280</v>
      </c>
      <c r="C65" s="96"/>
      <c r="D65" s="96">
        <f>IF(C65=1, E65,)</f>
        <v>0</v>
      </c>
      <c r="E65" s="23">
        <f>'Point distribution and weighing'!E65</f>
        <v>2</v>
      </c>
      <c r="F65" s="23">
        <f>'Point distribution and weighing'!F65</f>
        <v>0</v>
      </c>
      <c r="G65" s="23">
        <f>'Point distribution and weighing'!G65</f>
        <v>0</v>
      </c>
    </row>
    <row r="66" spans="1:7">
      <c r="B66" s="13" t="s">
        <v>314</v>
      </c>
      <c r="C66" s="114">
        <v>1</v>
      </c>
      <c r="D66" s="96">
        <f>IF(C66=1, E66,)</f>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IF(C70=1, E70,)</f>
        <v>0</v>
      </c>
      <c r="E70" s="23">
        <f>'Point distribution and weighing'!E70</f>
        <v>0</v>
      </c>
      <c r="F70" s="23">
        <f>'Point distribution and weighing'!F70</f>
        <v>0</v>
      </c>
      <c r="G70" s="23">
        <f>'Point distribution and weighing'!G70</f>
        <v>0</v>
      </c>
    </row>
    <row r="71" spans="1:7" ht="15" customHeight="1">
      <c r="A71" s="107"/>
      <c r="B71" s="11" t="s">
        <v>292</v>
      </c>
      <c r="C71" s="96"/>
      <c r="D71" s="96">
        <f>IF(C71=1, E71,)</f>
        <v>0</v>
      </c>
      <c r="E71" s="23">
        <f>'Point distribution and weighing'!E71</f>
        <v>0</v>
      </c>
      <c r="F71" s="23">
        <f>'Point distribution and weighing'!F71</f>
        <v>0</v>
      </c>
      <c r="G71" s="23">
        <f>'Point distribution and weighing'!G71</f>
        <v>0</v>
      </c>
    </row>
    <row r="72" spans="1:7" ht="15" customHeight="1">
      <c r="A72" s="107"/>
      <c r="B72" s="11" t="s">
        <v>315</v>
      </c>
      <c r="C72" s="96">
        <v>1</v>
      </c>
      <c r="D72" s="96">
        <f>IF(C72=1, E72,)</f>
        <v>4</v>
      </c>
      <c r="E72" s="23">
        <f>'Point distribution and weighing'!E72</f>
        <v>4</v>
      </c>
      <c r="F72" s="23">
        <f>'Point distribution and weighing'!F72</f>
        <v>0</v>
      </c>
      <c r="G72" s="23">
        <f>'Point distribution and weighing'!G72</f>
        <v>4</v>
      </c>
    </row>
    <row r="73" spans="1:7" ht="15" customHeight="1">
      <c r="A73" s="107"/>
      <c r="B73" s="11" t="s">
        <v>316</v>
      </c>
      <c r="C73" s="96"/>
      <c r="D73" s="96">
        <f>IF(C73=1, E73,)</f>
        <v>0</v>
      </c>
      <c r="E73" s="23">
        <f>'Point distribution and weighing'!E73</f>
        <v>2</v>
      </c>
      <c r="F73" s="23">
        <f>'Point distribution and weighing'!F73</f>
        <v>0</v>
      </c>
      <c r="G73" s="23">
        <f>'Point distribution and weighing'!G73</f>
        <v>0</v>
      </c>
    </row>
    <row r="74" spans="1:7" ht="15" customHeight="1">
      <c r="A74" s="107"/>
      <c r="B74" s="15" t="s">
        <v>317</v>
      </c>
      <c r="C74" s="114"/>
      <c r="D74" s="96">
        <f>IF(C74=1,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IF(C77=1, E77,)</f>
        <v>3</v>
      </c>
      <c r="E77" s="23">
        <f>'Point distribution and weighing'!E77</f>
        <v>3</v>
      </c>
      <c r="F77" s="23">
        <f>'Point distribution and weighing'!F77</f>
        <v>0</v>
      </c>
      <c r="G77" s="23">
        <f>'Point distribution and weighing'!G77</f>
        <v>3</v>
      </c>
    </row>
    <row r="78" spans="1:7" ht="30" customHeight="1">
      <c r="A78" s="107"/>
      <c r="B78" s="11" t="s">
        <v>294</v>
      </c>
      <c r="C78" s="96"/>
      <c r="D78" s="96">
        <f>IF(C78=1, E78,)</f>
        <v>0</v>
      </c>
      <c r="E78" s="23">
        <f>'Point distribution and weighing'!E78</f>
        <v>2</v>
      </c>
      <c r="F78" s="23">
        <f>'Point distribution and weighing'!F78</f>
        <v>0</v>
      </c>
      <c r="G78" s="23">
        <f>'Point distribution and weighing'!G78</f>
        <v>0</v>
      </c>
    </row>
    <row r="79" spans="1:7" ht="15" customHeight="1">
      <c r="A79" s="107"/>
      <c r="B79" s="11" t="s">
        <v>295</v>
      </c>
      <c r="C79" s="96"/>
      <c r="D79" s="96">
        <f>IF(C79=1, E79,)</f>
        <v>0</v>
      </c>
      <c r="E79" s="23">
        <f>'Point distribution and weighing'!E79</f>
        <v>1</v>
      </c>
      <c r="F79" s="23">
        <f>'Point distribution and weighing'!F79</f>
        <v>0</v>
      </c>
      <c r="G79" s="23">
        <f>'Point distribution and weighing'!G79</f>
        <v>0</v>
      </c>
    </row>
    <row r="80" spans="1:7" ht="15" customHeight="1">
      <c r="A80" s="107"/>
      <c r="B80" s="15" t="s">
        <v>296</v>
      </c>
      <c r="C80" s="114"/>
      <c r="D80" s="96">
        <f>IF(C80=1, E80,)</f>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IF(C83=1, E83,)</f>
        <v>3</v>
      </c>
      <c r="E83" s="23">
        <f>'Point distribution and weighing'!E83</f>
        <v>3</v>
      </c>
      <c r="F83" s="23">
        <f>'Point distribution and weighing'!F83</f>
        <v>0</v>
      </c>
      <c r="G83" s="23">
        <f>'Point distribution and weighing'!G83</f>
        <v>3</v>
      </c>
    </row>
    <row r="84" spans="1:7" ht="27" customHeight="1">
      <c r="A84" s="107"/>
      <c r="B84" s="3" t="s">
        <v>319</v>
      </c>
      <c r="C84" s="96"/>
      <c r="D84" s="96">
        <f>IF(C84=1, E84,)</f>
        <v>0</v>
      </c>
      <c r="E84" s="23">
        <f>'Point distribution and weighing'!E84</f>
        <v>2</v>
      </c>
      <c r="F84" s="23">
        <f>'Point distribution and weighing'!F84</f>
        <v>0</v>
      </c>
      <c r="G84" s="23">
        <f>'Point distribution and weighing'!G84</f>
        <v>0</v>
      </c>
    </row>
    <row r="85" spans="1:7" ht="15" customHeight="1">
      <c r="A85" s="107"/>
      <c r="B85" s="3" t="s">
        <v>320</v>
      </c>
      <c r="C85" s="96"/>
      <c r="D85" s="96">
        <f>IF(C85=1, E85,)</f>
        <v>0</v>
      </c>
      <c r="E85" s="23">
        <f>'Point distribution and weighing'!E85</f>
        <v>1</v>
      </c>
      <c r="F85" s="23">
        <f>'Point distribution and weighing'!F85</f>
        <v>0</v>
      </c>
      <c r="G85" s="23">
        <f>'Point distribution and weighing'!G85</f>
        <v>0</v>
      </c>
    </row>
    <row r="86" spans="1:7" ht="15" customHeight="1">
      <c r="A86" s="107"/>
      <c r="B86" s="6" t="s">
        <v>321</v>
      </c>
      <c r="C86" s="114"/>
      <c r="D86" s="96">
        <f>IF(C86=1, E86,)</f>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IF(C90=1, E90,)</f>
        <v>0</v>
      </c>
      <c r="E90" s="23">
        <f>'Point distribution and weighing'!E90</f>
        <v>2</v>
      </c>
      <c r="F90" s="23">
        <f>'Point distribution and weighing'!F90</f>
        <v>0</v>
      </c>
      <c r="G90" s="23">
        <f>'Point distribution and weighing'!G90</f>
        <v>0</v>
      </c>
    </row>
    <row r="91" spans="1:7" ht="27" customHeight="1" thickBot="1">
      <c r="A91" s="107"/>
      <c r="B91" s="102" t="s">
        <v>270</v>
      </c>
      <c r="C91" s="96"/>
      <c r="D91" s="96">
        <f>IF(C91=1, E91,)</f>
        <v>0</v>
      </c>
      <c r="E91" s="23">
        <f>'Point distribution and weighing'!E91</f>
        <v>1</v>
      </c>
      <c r="F91" s="23">
        <f>'Point distribution and weighing'!F91</f>
        <v>0</v>
      </c>
      <c r="G91" s="23">
        <f>'Point distribution and weighing'!G91</f>
        <v>0</v>
      </c>
    </row>
    <row r="92" spans="1:7" ht="27" customHeight="1" thickBot="1">
      <c r="A92" s="107"/>
      <c r="B92" s="103" t="s">
        <v>271</v>
      </c>
      <c r="C92" s="114"/>
      <c r="D92" s="96">
        <f>IF(C92=1, E92,)</f>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D27:D31,D34:D36,D39:D41,D44:D46,D49:D51,D54:D56,D59:D60,D63:D66,D69:D74,D77:D80,D83:D86,D89:D92)</f>
        <v>42</v>
      </c>
      <c r="E95" s="111" t="s">
        <v>108</v>
      </c>
      <c r="F95" s="112">
        <f>SUM(G20:G24, G27:G31,G34:G36,G39:G41,G44:G46,G49:G51,G54:G56,G59:G60,G63:G66,G69:G75,G77:G80,G83:G86,G89:G92)</f>
        <v>42</v>
      </c>
    </row>
    <row r="96" spans="1:7">
      <c r="C96" s="109" t="s">
        <v>124</v>
      </c>
      <c r="D96" s="112">
        <f>SUM(I10,I18)</f>
        <v>4.2571428571428571</v>
      </c>
      <c r="E96" s="111" t="s">
        <v>125</v>
      </c>
      <c r="F96" s="112">
        <f>SUM(K10,K18)</f>
        <v>8</v>
      </c>
      <c r="G96" s="92"/>
    </row>
    <row r="97" spans="3:7">
      <c r="C97" s="109" t="s">
        <v>104</v>
      </c>
      <c r="D97" s="112">
        <f>SUM(D95:D96)</f>
        <v>46.25714285714286</v>
      </c>
      <c r="E97" s="111" t="s">
        <v>109</v>
      </c>
      <c r="F97" s="112">
        <f>SUM(F95:F96)</f>
        <v>50</v>
      </c>
      <c r="G97" s="92"/>
    </row>
  </sheetData>
  <mergeCells count="28">
    <mergeCell ref="B3:G3"/>
    <mergeCell ref="B10:G10"/>
    <mergeCell ref="B19:G19"/>
    <mergeCell ref="D25:G25"/>
    <mergeCell ref="B26:G26"/>
    <mergeCell ref="D32:G32"/>
    <mergeCell ref="B33:G33"/>
    <mergeCell ref="D37:G37"/>
    <mergeCell ref="B38:G38"/>
    <mergeCell ref="D42:G42"/>
    <mergeCell ref="B43:G43"/>
    <mergeCell ref="D47:G47"/>
    <mergeCell ref="B48:G48"/>
    <mergeCell ref="D52:G52"/>
    <mergeCell ref="B53:G53"/>
    <mergeCell ref="D57:G57"/>
    <mergeCell ref="B58:G58"/>
    <mergeCell ref="C61:G61"/>
    <mergeCell ref="B82:G82"/>
    <mergeCell ref="D87:G87"/>
    <mergeCell ref="B88:G88"/>
    <mergeCell ref="D93:G93"/>
    <mergeCell ref="B62:G62"/>
    <mergeCell ref="D67:G67"/>
    <mergeCell ref="B68:G68"/>
    <mergeCell ref="D75:G75"/>
    <mergeCell ref="B76:G76"/>
    <mergeCell ref="D81:G81"/>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SUM(C5:F9)*'Point distribution and weighing'!I10</f>
        <v>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D27:D31,D34:D36,D39:D41,D44:D46,D49:D51,D54:D56,D59:D60,D63:D66,D69:D70,D77:D80,D83:D86,D89:D92)</f>
        <v>38</v>
      </c>
      <c r="E95" s="111" t="s">
        <v>108</v>
      </c>
      <c r="F95" s="112">
        <f>SUM(G20:G24, G27:G31,G34:G36,G39:G41,G44:G46,G49:G51,G54:G56,G59:G60,G63:G66,G69:G75,G77:G80,G83:G86,G89:G92)</f>
        <v>42</v>
      </c>
    </row>
    <row r="96" spans="1:7">
      <c r="C96" s="109" t="s">
        <v>124</v>
      </c>
      <c r="D96" s="112">
        <f>SUM(I10,I18)</f>
        <v>1</v>
      </c>
      <c r="E96" s="111" t="s">
        <v>125</v>
      </c>
      <c r="F96" s="112">
        <f>SUM(K10,K18)</f>
        <v>8</v>
      </c>
      <c r="G96" s="92"/>
    </row>
    <row r="97" spans="3:7">
      <c r="C97" s="109" t="s">
        <v>104</v>
      </c>
      <c r="D97" s="112">
        <f>SUM(D95:D96)</f>
        <v>39</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v>1</v>
      </c>
      <c r="D5" s="11"/>
      <c r="E5" s="11"/>
      <c r="F5" s="11"/>
      <c r="G5" s="94"/>
    </row>
    <row r="6" spans="1:11" ht="14.25" customHeight="1">
      <c r="A6" s="107"/>
      <c r="B6" s="11" t="s">
        <v>7</v>
      </c>
      <c r="C6" s="11"/>
      <c r="D6" s="11"/>
      <c r="E6" s="11">
        <v>1</v>
      </c>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v>1</v>
      </c>
      <c r="E9" s="35"/>
      <c r="F9" s="35"/>
      <c r="G9" s="95"/>
    </row>
    <row r="10" spans="1:11" ht="30" customHeight="1">
      <c r="A10" s="38">
        <v>2</v>
      </c>
      <c r="B10" s="159" t="s">
        <v>330</v>
      </c>
      <c r="C10" s="160"/>
      <c r="D10" s="160"/>
      <c r="E10" s="160"/>
      <c r="F10" s="160"/>
      <c r="G10" s="161"/>
      <c r="H10" s="109" t="s">
        <v>123</v>
      </c>
      <c r="I10" s="110">
        <f>SUM(C5:F9)*'Point distribution and weighing'!I10</f>
        <v>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5" customHeight="1" thickBot="1">
      <c r="A50" s="107"/>
      <c r="B50" s="102" t="s">
        <v>247</v>
      </c>
      <c r="C50" s="96"/>
      <c r="D50" s="96">
        <f t="shared" si="5"/>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ht="15" customHeight="1">
      <c r="A55" s="107"/>
      <c r="B55" s="7" t="s">
        <v>288</v>
      </c>
      <c r="C55" s="96"/>
      <c r="D55" s="96">
        <f t="shared" si="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v>1</v>
      </c>
      <c r="D72" s="96">
        <f t="shared" si="9"/>
        <v>4</v>
      </c>
      <c r="E72" s="23">
        <f>'Point distribution and weighing'!E72</f>
        <v>4</v>
      </c>
      <c r="F72" s="23">
        <f>'Point distribution and weighing'!F72</f>
        <v>0</v>
      </c>
      <c r="G72" s="23">
        <f>'Point distribution and weighing'!G72</f>
        <v>4</v>
      </c>
    </row>
    <row r="73" spans="1:7" ht="15" customHeight="1">
      <c r="A73" s="107"/>
      <c r="B73" s="11" t="s">
        <v>316</v>
      </c>
      <c r="C73" s="96"/>
      <c r="D73" s="96">
        <f t="shared" si="9"/>
        <v>0</v>
      </c>
      <c r="E73" s="23">
        <f>'Point distribution and weighing'!E73</f>
        <v>2</v>
      </c>
      <c r="F73" s="23">
        <f>'Point distribution and weighing'!F73</f>
        <v>0</v>
      </c>
      <c r="G73" s="23">
        <f>'Point distribution and weighing'!G73</f>
        <v>0</v>
      </c>
    </row>
    <row r="74" spans="1:7" ht="15" customHeight="1">
      <c r="A74" s="107"/>
      <c r="B74" s="15" t="s">
        <v>317</v>
      </c>
      <c r="C74" s="114"/>
      <c r="D74" s="96">
        <f t="shared" si="9"/>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5" spans="1:7" ht="22">
      <c r="C95" s="109" t="s">
        <v>107</v>
      </c>
      <c r="D95" s="112">
        <f>SUM(D20:D24, D27:D31,D34:D36,D39:D41,D44:D46,D49:D51,D54:D56,D59:D60,D63:D66,D69:D70,D77:D80,D83:D86,D89:D92)</f>
        <v>38</v>
      </c>
      <c r="E95" s="111" t="s">
        <v>108</v>
      </c>
      <c r="F95" s="112">
        <f>SUM(G20:G24, G27:G31,G34:G36,G39:G41,G44:G46,G49:G51,G54:G56,G59:G60,G63:G66,G69:G75,G77:G80,G83:G86,G89:G92)</f>
        <v>42</v>
      </c>
    </row>
    <row r="96" spans="1:7">
      <c r="C96" s="109" t="s">
        <v>124</v>
      </c>
      <c r="D96" s="112">
        <f>SUM(I10,I18)</f>
        <v>1</v>
      </c>
      <c r="E96" s="111" t="s">
        <v>125</v>
      </c>
      <c r="F96" s="112">
        <f>SUM(K10,K18)</f>
        <v>8</v>
      </c>
      <c r="G96" s="92"/>
    </row>
    <row r="97" spans="3:7">
      <c r="C97" s="109" t="s">
        <v>104</v>
      </c>
      <c r="D97" s="112">
        <f>SUM(D95:D96)</f>
        <v>39</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workbookViewId="0">
      <selection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SUM(C5:F9)*'Point distribution and weighing'!I10</f>
        <v>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22">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c r="A35" s="107"/>
      <c r="B35" s="3" t="s">
        <v>309</v>
      </c>
      <c r="C35" s="96"/>
      <c r="D35" s="96">
        <f t="shared" si="2"/>
        <v>0</v>
      </c>
      <c r="E35" s="23">
        <f>'Point distribution and weighing'!E35</f>
        <v>1</v>
      </c>
      <c r="F35" s="23">
        <f>'Point distribution and weighing'!F35</f>
        <v>0</v>
      </c>
      <c r="G35" s="23">
        <f>'Point distribution and weighing'!G35</f>
        <v>0</v>
      </c>
    </row>
    <row r="36" spans="1:7">
      <c r="A36" s="107"/>
      <c r="B36" s="6" t="s">
        <v>310</v>
      </c>
      <c r="C36" s="114"/>
      <c r="D36" s="96">
        <f t="shared" si="2"/>
        <v>0</v>
      </c>
      <c r="E36" s="23">
        <f>'Point distribution and weighing'!E36</f>
        <v>0</v>
      </c>
      <c r="F36" s="23">
        <f>'Point distribution and weighing'!F36</f>
        <v>0</v>
      </c>
      <c r="G36" s="23">
        <f>'Point distribution and weighing'!G36</f>
        <v>0</v>
      </c>
    </row>
    <row r="37" spans="1:7" ht="12" thickBot="1">
      <c r="A37" s="108"/>
      <c r="B37" s="48" t="s">
        <v>323</v>
      </c>
      <c r="C37" s="113"/>
      <c r="D37" s="140"/>
      <c r="E37" s="141"/>
      <c r="F37" s="141"/>
      <c r="G37" s="142"/>
    </row>
    <row r="38" spans="1:7">
      <c r="A38" s="38">
        <v>6</v>
      </c>
      <c r="B38" s="143" t="s">
        <v>299</v>
      </c>
      <c r="C38" s="143"/>
      <c r="D38" s="143"/>
      <c r="E38" s="143"/>
      <c r="F38" s="143"/>
      <c r="G38" s="144"/>
    </row>
    <row r="39" spans="1:7" ht="22">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c r="A40" s="107"/>
      <c r="B40" s="3" t="s">
        <v>312</v>
      </c>
      <c r="C40" s="96"/>
      <c r="D40" s="96">
        <f t="shared" si="3"/>
        <v>0</v>
      </c>
      <c r="E40" s="23">
        <f>'Point distribution and weighing'!E40</f>
        <v>1</v>
      </c>
      <c r="F40" s="23">
        <f>'Point distribution and weighing'!F40</f>
        <v>0</v>
      </c>
      <c r="G40" s="23">
        <f>'Point distribution and weighing'!G40</f>
        <v>0</v>
      </c>
    </row>
    <row r="41" spans="1:7">
      <c r="A41" s="107"/>
      <c r="B41" s="6" t="s">
        <v>313</v>
      </c>
      <c r="C41" s="114"/>
      <c r="D41" s="96">
        <f t="shared" si="3"/>
        <v>0</v>
      </c>
      <c r="E41" s="23">
        <f>'Point distribution and weighing'!E41</f>
        <v>0</v>
      </c>
      <c r="F41" s="23">
        <f>'Point distribution and weighing'!F41</f>
        <v>0</v>
      </c>
      <c r="G41" s="23">
        <f>'Point distribution and weighing'!G41</f>
        <v>0</v>
      </c>
    </row>
    <row r="42" spans="1:7" ht="12" thickBot="1">
      <c r="A42" s="108"/>
      <c r="B42" s="48" t="s">
        <v>39</v>
      </c>
      <c r="C42" s="113"/>
      <c r="D42" s="133"/>
      <c r="E42" s="133"/>
      <c r="F42" s="133"/>
      <c r="G42" s="134"/>
    </row>
    <row r="43" spans="1:7" ht="11" customHeight="1">
      <c r="A43" s="38">
        <v>7</v>
      </c>
      <c r="B43" s="162" t="s">
        <v>328</v>
      </c>
      <c r="C43" s="163"/>
      <c r="D43" s="163"/>
      <c r="E43" s="163"/>
      <c r="F43" s="163"/>
      <c r="G43" s="164"/>
    </row>
    <row r="44" spans="1:7" ht="12"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12" thickBot="1">
      <c r="A45" s="107"/>
      <c r="B45" s="102" t="s">
        <v>243</v>
      </c>
      <c r="C45" s="96"/>
      <c r="D45" s="96">
        <f t="shared" si="4"/>
        <v>0</v>
      </c>
      <c r="E45" s="23">
        <f>'Point distribution and weighing'!E45</f>
        <v>1</v>
      </c>
      <c r="F45" s="23">
        <f>'Point distribution and weighing'!F45</f>
        <v>0</v>
      </c>
      <c r="G45" s="23">
        <f>'Point distribution and weighing'!G45</f>
        <v>0</v>
      </c>
    </row>
    <row r="46" spans="1:7" ht="12" thickBot="1">
      <c r="A46" s="107"/>
      <c r="B46" s="103" t="s">
        <v>244</v>
      </c>
      <c r="C46" s="114"/>
      <c r="D46" s="96">
        <f t="shared" si="4"/>
        <v>0</v>
      </c>
      <c r="E46" s="23">
        <f>'Point distribution and weighing'!E46</f>
        <v>0</v>
      </c>
      <c r="F46" s="23">
        <f>'Point distribution and weighing'!F46</f>
        <v>0</v>
      </c>
      <c r="G46" s="23">
        <f>'Point distribution and weighing'!G46</f>
        <v>0</v>
      </c>
    </row>
    <row r="47" spans="1:7" ht="12" thickBot="1">
      <c r="A47" s="108"/>
      <c r="B47" s="104" t="s">
        <v>240</v>
      </c>
      <c r="C47" s="113"/>
      <c r="D47" s="133"/>
      <c r="E47" s="133"/>
      <c r="F47" s="133"/>
      <c r="G47" s="134"/>
    </row>
    <row r="48" spans="1:7" ht="11" customHeight="1">
      <c r="A48" s="38">
        <v>8</v>
      </c>
      <c r="B48" s="163" t="s">
        <v>302</v>
      </c>
      <c r="C48" s="163"/>
      <c r="D48" s="163"/>
      <c r="E48" s="163"/>
      <c r="F48" s="163"/>
      <c r="G48" s="164"/>
    </row>
    <row r="49" spans="1:7" ht="12"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2" thickBot="1">
      <c r="A50" s="107"/>
      <c r="B50" s="102" t="s">
        <v>247</v>
      </c>
      <c r="C50" s="96"/>
      <c r="D50" s="96">
        <f t="shared" si="5"/>
        <v>0</v>
      </c>
      <c r="E50" s="23">
        <f>'Point distribution and weighing'!E50</f>
        <v>1</v>
      </c>
      <c r="F50" s="23">
        <f>'Point distribution and weighing'!F50</f>
        <v>0</v>
      </c>
      <c r="G50" s="23">
        <f>'Point distribution and weighing'!G50</f>
        <v>0</v>
      </c>
    </row>
    <row r="51" spans="1:7" ht="12" thickBot="1">
      <c r="A51" s="107"/>
      <c r="B51" s="103" t="s">
        <v>248</v>
      </c>
      <c r="C51" s="114"/>
      <c r="D51" s="96">
        <f t="shared" si="5"/>
        <v>0</v>
      </c>
      <c r="E51" s="23">
        <f>'Point distribution and weighing'!E51</f>
        <v>0</v>
      </c>
      <c r="F51" s="23">
        <f>'Point distribution and weighing'!F51</f>
        <v>0</v>
      </c>
      <c r="G51" s="23">
        <f>'Point distribution and weighing'!G51</f>
        <v>0</v>
      </c>
    </row>
    <row r="52" spans="1:7" ht="12" thickBot="1">
      <c r="A52" s="108"/>
      <c r="B52" s="104" t="s">
        <v>240</v>
      </c>
      <c r="C52" s="113"/>
      <c r="D52" s="140"/>
      <c r="E52" s="141"/>
      <c r="F52" s="141"/>
      <c r="G52" s="142"/>
    </row>
    <row r="53" spans="1:7" ht="11" customHeight="1">
      <c r="A53" s="38">
        <v>9</v>
      </c>
      <c r="B53" s="162" t="s">
        <v>303</v>
      </c>
      <c r="C53" s="163"/>
      <c r="D53" s="163"/>
      <c r="E53" s="163"/>
      <c r="F53" s="163"/>
      <c r="G53" s="164"/>
    </row>
    <row r="54" spans="1:7">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c r="A55" s="107"/>
      <c r="B55" s="7" t="s">
        <v>288</v>
      </c>
      <c r="C55" s="96"/>
      <c r="D55" s="96">
        <f t="shared" si="6"/>
        <v>0</v>
      </c>
      <c r="E55" s="23">
        <f>'Point distribution and weighing'!E55</f>
        <v>1</v>
      </c>
      <c r="F55" s="23">
        <f>'Point distribution and weighing'!F55</f>
        <v>0</v>
      </c>
      <c r="G55" s="23">
        <f>'Point distribution and weighing'!G55</f>
        <v>0</v>
      </c>
    </row>
    <row r="56" spans="1:7">
      <c r="A56" s="107"/>
      <c r="B56" s="8" t="s">
        <v>289</v>
      </c>
      <c r="C56" s="114"/>
      <c r="D56" s="96">
        <f t="shared" si="6"/>
        <v>0</v>
      </c>
      <c r="E56" s="23">
        <f>'Point distribution and weighing'!E56</f>
        <v>0</v>
      </c>
      <c r="F56" s="23">
        <f>'Point distribution and weighing'!F56</f>
        <v>0</v>
      </c>
      <c r="G56" s="23">
        <f>'Point distribution and weighing'!G56</f>
        <v>0</v>
      </c>
    </row>
    <row r="57" spans="1:7" ht="12" thickBot="1">
      <c r="A57" s="108"/>
      <c r="B57" s="48" t="s">
        <v>54</v>
      </c>
      <c r="C57" s="113"/>
      <c r="D57" s="140"/>
      <c r="E57" s="141"/>
      <c r="F57" s="141"/>
      <c r="G57" s="142"/>
    </row>
    <row r="58" spans="1:7" ht="11"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3"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2"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c r="A71" s="107"/>
      <c r="B71" s="11" t="s">
        <v>292</v>
      </c>
      <c r="C71" s="96"/>
      <c r="D71" s="96">
        <f t="shared" si="9"/>
        <v>0</v>
      </c>
      <c r="E71" s="23">
        <f>'Point distribution and weighing'!E71</f>
        <v>0</v>
      </c>
      <c r="F71" s="23">
        <f>'Point distribution and weighing'!F71</f>
        <v>0</v>
      </c>
      <c r="G71" s="23">
        <f>'Point distribution and weighing'!G71</f>
        <v>0</v>
      </c>
    </row>
    <row r="72" spans="1:7">
      <c r="A72" s="107"/>
      <c r="B72" s="11" t="s">
        <v>315</v>
      </c>
      <c r="C72" s="96">
        <v>1</v>
      </c>
      <c r="D72" s="96">
        <f t="shared" si="9"/>
        <v>4</v>
      </c>
      <c r="E72" s="23">
        <f>'Point distribution and weighing'!E72</f>
        <v>4</v>
      </c>
      <c r="F72" s="23">
        <f>'Point distribution and weighing'!F72</f>
        <v>0</v>
      </c>
      <c r="G72" s="23">
        <f>'Point distribution and weighing'!G72</f>
        <v>4</v>
      </c>
    </row>
    <row r="73" spans="1:7">
      <c r="A73" s="107"/>
      <c r="B73" s="11" t="s">
        <v>316</v>
      </c>
      <c r="C73" s="96"/>
      <c r="D73" s="96">
        <f t="shared" si="9"/>
        <v>0</v>
      </c>
      <c r="E73" s="23">
        <f>'Point distribution and weighing'!E73</f>
        <v>2</v>
      </c>
      <c r="F73" s="23">
        <f>'Point distribution and weighing'!F73</f>
        <v>0</v>
      </c>
      <c r="G73" s="23">
        <f>'Point distribution and weighing'!G73</f>
        <v>0</v>
      </c>
    </row>
    <row r="74" spans="1:7">
      <c r="A74" s="107"/>
      <c r="B74" s="15" t="s">
        <v>317</v>
      </c>
      <c r="C74" s="114"/>
      <c r="D74" s="96">
        <f t="shared" si="9"/>
        <v>0</v>
      </c>
      <c r="E74" s="23">
        <f>'Point distribution and weighing'!E74</f>
        <v>1</v>
      </c>
      <c r="F74" s="23">
        <f>'Point distribution and weighing'!F74</f>
        <v>0</v>
      </c>
      <c r="G74" s="23">
        <f>'Point distribution and weighing'!G74</f>
        <v>0</v>
      </c>
    </row>
    <row r="75" spans="1:7" ht="12" thickBot="1">
      <c r="A75" s="108"/>
      <c r="B75" s="35" t="s">
        <v>54</v>
      </c>
      <c r="C75" s="113"/>
      <c r="D75" s="140"/>
      <c r="E75" s="141"/>
      <c r="F75" s="141"/>
      <c r="G75" s="142"/>
    </row>
    <row r="76" spans="1:7" ht="11" customHeight="1">
      <c r="A76" s="38">
        <v>13</v>
      </c>
      <c r="B76" s="170" t="s">
        <v>70</v>
      </c>
      <c r="C76" s="170"/>
      <c r="D76" s="170"/>
      <c r="E76" s="170"/>
      <c r="F76" s="170"/>
      <c r="G76" s="171"/>
    </row>
    <row r="77" spans="1:7">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c r="A78" s="107"/>
      <c r="B78" s="11" t="s">
        <v>294</v>
      </c>
      <c r="C78" s="96"/>
      <c r="D78" s="96">
        <f t="shared" si="10"/>
        <v>0</v>
      </c>
      <c r="E78" s="23">
        <f>'Point distribution and weighing'!E78</f>
        <v>2</v>
      </c>
      <c r="F78" s="23">
        <f>'Point distribution and weighing'!F78</f>
        <v>0</v>
      </c>
      <c r="G78" s="23">
        <f>'Point distribution and weighing'!G78</f>
        <v>0</v>
      </c>
    </row>
    <row r="79" spans="1:7">
      <c r="A79" s="107"/>
      <c r="B79" s="11" t="s">
        <v>295</v>
      </c>
      <c r="C79" s="96"/>
      <c r="D79" s="96">
        <f t="shared" si="10"/>
        <v>0</v>
      </c>
      <c r="E79" s="23">
        <f>'Point distribution and weighing'!E79</f>
        <v>1</v>
      </c>
      <c r="F79" s="23">
        <f>'Point distribution and weighing'!F79</f>
        <v>0</v>
      </c>
      <c r="G79" s="23">
        <f>'Point distribution and weighing'!G79</f>
        <v>0</v>
      </c>
    </row>
    <row r="80" spans="1:7">
      <c r="A80" s="107"/>
      <c r="B80" s="15" t="s">
        <v>296</v>
      </c>
      <c r="C80" s="114"/>
      <c r="D80" s="96">
        <f t="shared" si="10"/>
        <v>0</v>
      </c>
      <c r="E80" s="23">
        <f>'Point distribution and weighing'!E80</f>
        <v>0</v>
      </c>
      <c r="F80" s="23">
        <f>'Point distribution and weighing'!F80</f>
        <v>0</v>
      </c>
      <c r="G80" s="23">
        <f>'Point distribution and weighing'!G80</f>
        <v>0</v>
      </c>
    </row>
    <row r="81" spans="1:7" ht="12" thickBot="1">
      <c r="A81" s="108"/>
      <c r="B81" s="35" t="s">
        <v>54</v>
      </c>
      <c r="C81" s="113"/>
      <c r="D81" s="140"/>
      <c r="E81" s="141"/>
      <c r="F81" s="141"/>
      <c r="G81" s="142"/>
    </row>
    <row r="82" spans="1:7">
      <c r="A82" s="38">
        <v>14</v>
      </c>
      <c r="B82" s="168" t="s">
        <v>326</v>
      </c>
      <c r="C82" s="168"/>
      <c r="D82" s="168"/>
      <c r="E82" s="168"/>
      <c r="F82" s="168"/>
      <c r="G82" s="169"/>
    </row>
    <row r="83" spans="1:7">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2">
      <c r="A84" s="107"/>
      <c r="B84" s="3" t="s">
        <v>319</v>
      </c>
      <c r="C84" s="96"/>
      <c r="D84" s="96">
        <f t="shared" si="11"/>
        <v>0</v>
      </c>
      <c r="E84" s="23">
        <f>'Point distribution and weighing'!E84</f>
        <v>2</v>
      </c>
      <c r="F84" s="23">
        <f>'Point distribution and weighing'!F84</f>
        <v>0</v>
      </c>
      <c r="G84" s="23">
        <f>'Point distribution and weighing'!G84</f>
        <v>0</v>
      </c>
    </row>
    <row r="85" spans="1:7">
      <c r="A85" s="107"/>
      <c r="B85" s="3" t="s">
        <v>320</v>
      </c>
      <c r="C85" s="96"/>
      <c r="D85" s="96">
        <f t="shared" si="11"/>
        <v>0</v>
      </c>
      <c r="E85" s="23">
        <f>'Point distribution and weighing'!E85</f>
        <v>1</v>
      </c>
      <c r="F85" s="23">
        <f>'Point distribution and weighing'!F85</f>
        <v>0</v>
      </c>
      <c r="G85" s="23">
        <f>'Point distribution and weighing'!G85</f>
        <v>0</v>
      </c>
    </row>
    <row r="86" spans="1:7">
      <c r="A86" s="107"/>
      <c r="B86" s="6" t="s">
        <v>321</v>
      </c>
      <c r="C86" s="114"/>
      <c r="D86" s="96">
        <f t="shared" si="11"/>
        <v>0</v>
      </c>
      <c r="E86" s="23">
        <f>'Point distribution and weighing'!E86</f>
        <v>0</v>
      </c>
      <c r="F86" s="23">
        <f>'Point distribution and weighing'!F86</f>
        <v>0</v>
      </c>
      <c r="G86" s="23">
        <f>'Point distribution and weighing'!G86</f>
        <v>0</v>
      </c>
    </row>
    <row r="87" spans="1:7" ht="12" thickBot="1">
      <c r="A87" s="108"/>
      <c r="B87" s="48" t="s">
        <v>80</v>
      </c>
      <c r="C87" s="113"/>
      <c r="D87" s="140"/>
      <c r="E87" s="141"/>
      <c r="F87" s="141"/>
      <c r="G87" s="142"/>
    </row>
    <row r="88" spans="1:7">
      <c r="A88" s="38">
        <v>15</v>
      </c>
      <c r="B88" s="156" t="s">
        <v>307</v>
      </c>
      <c r="C88" s="143"/>
      <c r="D88" s="143"/>
      <c r="E88" s="143"/>
      <c r="F88" s="143"/>
      <c r="G88" s="144"/>
    </row>
    <row r="89" spans="1:7" ht="23"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12" thickBot="1">
      <c r="A90" s="107"/>
      <c r="B90" s="102" t="s">
        <v>269</v>
      </c>
      <c r="C90" s="96"/>
      <c r="D90" s="96">
        <f t="shared" si="12"/>
        <v>0</v>
      </c>
      <c r="E90" s="23">
        <f>'Point distribution and weighing'!E90</f>
        <v>2</v>
      </c>
      <c r="F90" s="23">
        <f>'Point distribution and weighing'!F90</f>
        <v>0</v>
      </c>
      <c r="G90" s="23">
        <f>'Point distribution and weighing'!G90</f>
        <v>0</v>
      </c>
    </row>
    <row r="91" spans="1:7" ht="23" thickBot="1">
      <c r="A91" s="107"/>
      <c r="B91" s="102" t="s">
        <v>270</v>
      </c>
      <c r="C91" s="96"/>
      <c r="D91" s="96">
        <f t="shared" si="12"/>
        <v>0</v>
      </c>
      <c r="E91" s="23">
        <f>'Point distribution and weighing'!E91</f>
        <v>1</v>
      </c>
      <c r="F91" s="23">
        <f>'Point distribution and weighing'!F91</f>
        <v>0</v>
      </c>
      <c r="G91" s="23">
        <f>'Point distribution and weighing'!G91</f>
        <v>0</v>
      </c>
    </row>
    <row r="92" spans="1:7" ht="23" thickBot="1">
      <c r="A92" s="107"/>
      <c r="B92" s="103" t="s">
        <v>271</v>
      </c>
      <c r="C92" s="114"/>
      <c r="D92" s="96">
        <f t="shared" si="12"/>
        <v>0</v>
      </c>
      <c r="E92" s="23">
        <f>'Point distribution and weighing'!E92</f>
        <v>0</v>
      </c>
      <c r="F92" s="23">
        <f>'Point distribution and weighing'!F92</f>
        <v>0</v>
      </c>
      <c r="G92" s="23">
        <f>'Point distribution and weighing'!G92</f>
        <v>0</v>
      </c>
    </row>
    <row r="93" spans="1:7" ht="12" thickBot="1">
      <c r="A93" s="108"/>
      <c r="B93" s="104" t="s">
        <v>257</v>
      </c>
      <c r="C93" s="113"/>
      <c r="D93" s="133"/>
      <c r="E93" s="133"/>
      <c r="F93" s="133"/>
      <c r="G93" s="134"/>
    </row>
    <row r="95" spans="1:7" ht="22">
      <c r="C95" s="109" t="s">
        <v>107</v>
      </c>
      <c r="D95" s="112">
        <f>SUM(D20:D24, D27:D31,D34:D36,D39:D41,D44:D46,D49:D51,D54:D56,D59:D60,D63:D66,D69:D70,D77:D80,D83:D86,D89:D92)</f>
        <v>38</v>
      </c>
      <c r="E95" s="111" t="s">
        <v>108</v>
      </c>
      <c r="F95" s="112">
        <f>SUM(G20:G24, G27:G31,G34:G36,G39:G41,G44:G46,G49:G51,G54:G56,G59:G60,G63:G66,G69:G75,G77:G80,G83:G86,G89:G92)</f>
        <v>42</v>
      </c>
    </row>
    <row r="96" spans="1:7">
      <c r="C96" s="109" t="s">
        <v>124</v>
      </c>
      <c r="D96" s="112">
        <f>SUM(I10,I18)</f>
        <v>1</v>
      </c>
      <c r="E96" s="111" t="s">
        <v>125</v>
      </c>
      <c r="F96" s="112">
        <f>SUM(K10,K18)</f>
        <v>8</v>
      </c>
      <c r="G96" s="92"/>
    </row>
    <row r="97" spans="3:7">
      <c r="C97" s="109" t="s">
        <v>104</v>
      </c>
      <c r="D97" s="112">
        <f>SUM(D95:D96)</f>
        <v>39</v>
      </c>
      <c r="E97" s="111" t="s">
        <v>109</v>
      </c>
      <c r="F97" s="112">
        <f>SUM(F95:F96)</f>
        <v>50</v>
      </c>
      <c r="G97" s="92"/>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5" right="0.75" top="1" bottom="1" header="0.5" footer="0.5"/>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workbookViewId="0">
      <selection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v>1</v>
      </c>
      <c r="D5" s="11"/>
      <c r="E5" s="11"/>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SUM(C5:F9)*'Point distribution and weighing'!I10</f>
        <v>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22">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c r="A35" s="107"/>
      <c r="B35" s="3" t="s">
        <v>309</v>
      </c>
      <c r="C35" s="96"/>
      <c r="D35" s="96">
        <f t="shared" si="2"/>
        <v>0</v>
      </c>
      <c r="E35" s="23">
        <f>'Point distribution and weighing'!E35</f>
        <v>1</v>
      </c>
      <c r="F35" s="23">
        <f>'Point distribution and weighing'!F35</f>
        <v>0</v>
      </c>
      <c r="G35" s="23">
        <f>'Point distribution and weighing'!G35</f>
        <v>0</v>
      </c>
    </row>
    <row r="36" spans="1:7">
      <c r="A36" s="107"/>
      <c r="B36" s="6" t="s">
        <v>310</v>
      </c>
      <c r="C36" s="114"/>
      <c r="D36" s="96">
        <f t="shared" si="2"/>
        <v>0</v>
      </c>
      <c r="E36" s="23">
        <f>'Point distribution and weighing'!E36</f>
        <v>0</v>
      </c>
      <c r="F36" s="23">
        <f>'Point distribution and weighing'!F36</f>
        <v>0</v>
      </c>
      <c r="G36" s="23">
        <f>'Point distribution and weighing'!G36</f>
        <v>0</v>
      </c>
    </row>
    <row r="37" spans="1:7" ht="12" thickBot="1">
      <c r="A37" s="108"/>
      <c r="B37" s="48" t="s">
        <v>323</v>
      </c>
      <c r="C37" s="113"/>
      <c r="D37" s="140"/>
      <c r="E37" s="141"/>
      <c r="F37" s="141"/>
      <c r="G37" s="142"/>
    </row>
    <row r="38" spans="1:7">
      <c r="A38" s="38">
        <v>6</v>
      </c>
      <c r="B38" s="143" t="s">
        <v>299</v>
      </c>
      <c r="C38" s="143"/>
      <c r="D38" s="143"/>
      <c r="E38" s="143"/>
      <c r="F38" s="143"/>
      <c r="G38" s="144"/>
    </row>
    <row r="39" spans="1:7" ht="22">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c r="A40" s="107"/>
      <c r="B40" s="3" t="s">
        <v>312</v>
      </c>
      <c r="C40" s="96"/>
      <c r="D40" s="96">
        <f t="shared" si="3"/>
        <v>0</v>
      </c>
      <c r="E40" s="23">
        <f>'Point distribution and weighing'!E40</f>
        <v>1</v>
      </c>
      <c r="F40" s="23">
        <f>'Point distribution and weighing'!F40</f>
        <v>0</v>
      </c>
      <c r="G40" s="23">
        <f>'Point distribution and weighing'!G40</f>
        <v>0</v>
      </c>
    </row>
    <row r="41" spans="1:7">
      <c r="A41" s="107"/>
      <c r="B41" s="6" t="s">
        <v>313</v>
      </c>
      <c r="C41" s="114"/>
      <c r="D41" s="96">
        <f t="shared" si="3"/>
        <v>0</v>
      </c>
      <c r="E41" s="23">
        <f>'Point distribution and weighing'!E41</f>
        <v>0</v>
      </c>
      <c r="F41" s="23">
        <f>'Point distribution and weighing'!F41</f>
        <v>0</v>
      </c>
      <c r="G41" s="23">
        <f>'Point distribution and weighing'!G41</f>
        <v>0</v>
      </c>
    </row>
    <row r="42" spans="1:7" ht="12" thickBot="1">
      <c r="A42" s="108"/>
      <c r="B42" s="48" t="s">
        <v>39</v>
      </c>
      <c r="C42" s="113"/>
      <c r="D42" s="133"/>
      <c r="E42" s="133"/>
      <c r="F42" s="133"/>
      <c r="G42" s="134"/>
    </row>
    <row r="43" spans="1:7" ht="11" customHeight="1">
      <c r="A43" s="38">
        <v>7</v>
      </c>
      <c r="B43" s="162" t="s">
        <v>328</v>
      </c>
      <c r="C43" s="163"/>
      <c r="D43" s="163"/>
      <c r="E43" s="163"/>
      <c r="F43" s="163"/>
      <c r="G43" s="164"/>
    </row>
    <row r="44" spans="1:7" ht="12"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12" thickBot="1">
      <c r="A45" s="107"/>
      <c r="B45" s="102" t="s">
        <v>243</v>
      </c>
      <c r="C45" s="96"/>
      <c r="D45" s="96">
        <f t="shared" si="4"/>
        <v>0</v>
      </c>
      <c r="E45" s="23">
        <f>'Point distribution and weighing'!E45</f>
        <v>1</v>
      </c>
      <c r="F45" s="23">
        <f>'Point distribution and weighing'!F45</f>
        <v>0</v>
      </c>
      <c r="G45" s="23">
        <f>'Point distribution and weighing'!G45</f>
        <v>0</v>
      </c>
    </row>
    <row r="46" spans="1:7" ht="12" thickBot="1">
      <c r="A46" s="107"/>
      <c r="B46" s="103" t="s">
        <v>244</v>
      </c>
      <c r="C46" s="114"/>
      <c r="D46" s="96">
        <f t="shared" si="4"/>
        <v>0</v>
      </c>
      <c r="E46" s="23">
        <f>'Point distribution and weighing'!E46</f>
        <v>0</v>
      </c>
      <c r="F46" s="23">
        <f>'Point distribution and weighing'!F46</f>
        <v>0</v>
      </c>
      <c r="G46" s="23">
        <f>'Point distribution and weighing'!G46</f>
        <v>0</v>
      </c>
    </row>
    <row r="47" spans="1:7" ht="12" thickBot="1">
      <c r="A47" s="108"/>
      <c r="B47" s="104" t="s">
        <v>240</v>
      </c>
      <c r="C47" s="113"/>
      <c r="D47" s="133"/>
      <c r="E47" s="133"/>
      <c r="F47" s="133"/>
      <c r="G47" s="134"/>
    </row>
    <row r="48" spans="1:7" ht="11" customHeight="1">
      <c r="A48" s="38">
        <v>8</v>
      </c>
      <c r="B48" s="163" t="s">
        <v>302</v>
      </c>
      <c r="C48" s="163"/>
      <c r="D48" s="163"/>
      <c r="E48" s="163"/>
      <c r="F48" s="163"/>
      <c r="G48" s="164"/>
    </row>
    <row r="49" spans="1:7" ht="12"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2" thickBot="1">
      <c r="A50" s="107"/>
      <c r="B50" s="102" t="s">
        <v>247</v>
      </c>
      <c r="C50" s="96"/>
      <c r="D50" s="96">
        <f t="shared" si="5"/>
        <v>0</v>
      </c>
      <c r="E50" s="23">
        <f>'Point distribution and weighing'!E50</f>
        <v>1</v>
      </c>
      <c r="F50" s="23">
        <f>'Point distribution and weighing'!F50</f>
        <v>0</v>
      </c>
      <c r="G50" s="23">
        <f>'Point distribution and weighing'!G50</f>
        <v>0</v>
      </c>
    </row>
    <row r="51" spans="1:7" ht="12" thickBot="1">
      <c r="A51" s="107"/>
      <c r="B51" s="103" t="s">
        <v>248</v>
      </c>
      <c r="C51" s="114"/>
      <c r="D51" s="96">
        <f t="shared" si="5"/>
        <v>0</v>
      </c>
      <c r="E51" s="23">
        <f>'Point distribution and weighing'!E51</f>
        <v>0</v>
      </c>
      <c r="F51" s="23">
        <f>'Point distribution and weighing'!F51</f>
        <v>0</v>
      </c>
      <c r="G51" s="23">
        <f>'Point distribution and weighing'!G51</f>
        <v>0</v>
      </c>
    </row>
    <row r="52" spans="1:7" ht="12" thickBot="1">
      <c r="A52" s="108"/>
      <c r="B52" s="104" t="s">
        <v>240</v>
      </c>
      <c r="C52" s="113"/>
      <c r="D52" s="140"/>
      <c r="E52" s="141"/>
      <c r="F52" s="141"/>
      <c r="G52" s="142"/>
    </row>
    <row r="53" spans="1:7" ht="11" customHeight="1">
      <c r="A53" s="38">
        <v>9</v>
      </c>
      <c r="B53" s="162" t="s">
        <v>303</v>
      </c>
      <c r="C53" s="163"/>
      <c r="D53" s="163"/>
      <c r="E53" s="163"/>
      <c r="F53" s="163"/>
      <c r="G53" s="164"/>
    </row>
    <row r="54" spans="1:7">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c r="A55" s="107"/>
      <c r="B55" s="7" t="s">
        <v>288</v>
      </c>
      <c r="C55" s="96"/>
      <c r="D55" s="96">
        <f t="shared" si="6"/>
        <v>0</v>
      </c>
      <c r="E55" s="23">
        <f>'Point distribution and weighing'!E55</f>
        <v>1</v>
      </c>
      <c r="F55" s="23">
        <f>'Point distribution and weighing'!F55</f>
        <v>0</v>
      </c>
      <c r="G55" s="23">
        <f>'Point distribution and weighing'!G55</f>
        <v>0</v>
      </c>
    </row>
    <row r="56" spans="1:7">
      <c r="A56" s="107"/>
      <c r="B56" s="8" t="s">
        <v>289</v>
      </c>
      <c r="C56" s="114"/>
      <c r="D56" s="96">
        <f t="shared" si="6"/>
        <v>0</v>
      </c>
      <c r="E56" s="23">
        <f>'Point distribution and weighing'!E56</f>
        <v>0</v>
      </c>
      <c r="F56" s="23">
        <f>'Point distribution and weighing'!F56</f>
        <v>0</v>
      </c>
      <c r="G56" s="23">
        <f>'Point distribution and weighing'!G56</f>
        <v>0</v>
      </c>
    </row>
    <row r="57" spans="1:7" ht="12" thickBot="1">
      <c r="A57" s="108"/>
      <c r="B57" s="48" t="s">
        <v>54</v>
      </c>
      <c r="C57" s="113"/>
      <c r="D57" s="140"/>
      <c r="E57" s="141"/>
      <c r="F57" s="141"/>
      <c r="G57" s="142"/>
    </row>
    <row r="58" spans="1:7" ht="11"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3"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2"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c r="A71" s="107"/>
      <c r="B71" s="11" t="s">
        <v>292</v>
      </c>
      <c r="C71" s="96"/>
      <c r="D71" s="96">
        <f t="shared" si="9"/>
        <v>0</v>
      </c>
      <c r="E71" s="23">
        <f>'Point distribution and weighing'!E71</f>
        <v>0</v>
      </c>
      <c r="F71" s="23">
        <f>'Point distribution and weighing'!F71</f>
        <v>0</v>
      </c>
      <c r="G71" s="23">
        <f>'Point distribution and weighing'!G71</f>
        <v>0</v>
      </c>
    </row>
    <row r="72" spans="1:7">
      <c r="A72" s="107"/>
      <c r="B72" s="11" t="s">
        <v>315</v>
      </c>
      <c r="C72" s="96">
        <v>1</v>
      </c>
      <c r="D72" s="96">
        <f t="shared" si="9"/>
        <v>4</v>
      </c>
      <c r="E72" s="23">
        <f>'Point distribution and weighing'!E72</f>
        <v>4</v>
      </c>
      <c r="F72" s="23">
        <f>'Point distribution and weighing'!F72</f>
        <v>0</v>
      </c>
      <c r="G72" s="23">
        <f>'Point distribution and weighing'!G72</f>
        <v>4</v>
      </c>
    </row>
    <row r="73" spans="1:7">
      <c r="A73" s="107"/>
      <c r="B73" s="11" t="s">
        <v>316</v>
      </c>
      <c r="C73" s="96"/>
      <c r="D73" s="96">
        <f t="shared" si="9"/>
        <v>0</v>
      </c>
      <c r="E73" s="23">
        <f>'Point distribution and weighing'!E73</f>
        <v>2</v>
      </c>
      <c r="F73" s="23">
        <f>'Point distribution and weighing'!F73</f>
        <v>0</v>
      </c>
      <c r="G73" s="23">
        <f>'Point distribution and weighing'!G73</f>
        <v>0</v>
      </c>
    </row>
    <row r="74" spans="1:7">
      <c r="A74" s="107"/>
      <c r="B74" s="15" t="s">
        <v>317</v>
      </c>
      <c r="C74" s="114"/>
      <c r="D74" s="96">
        <f t="shared" si="9"/>
        <v>0</v>
      </c>
      <c r="E74" s="23">
        <f>'Point distribution and weighing'!E74</f>
        <v>1</v>
      </c>
      <c r="F74" s="23">
        <f>'Point distribution and weighing'!F74</f>
        <v>0</v>
      </c>
      <c r="G74" s="23">
        <f>'Point distribution and weighing'!G74</f>
        <v>0</v>
      </c>
    </row>
    <row r="75" spans="1:7" ht="12" thickBot="1">
      <c r="A75" s="108"/>
      <c r="B75" s="35" t="s">
        <v>54</v>
      </c>
      <c r="C75" s="113"/>
      <c r="D75" s="140"/>
      <c r="E75" s="141"/>
      <c r="F75" s="141"/>
      <c r="G75" s="142"/>
    </row>
    <row r="76" spans="1:7" ht="11" customHeight="1">
      <c r="A76" s="38">
        <v>13</v>
      </c>
      <c r="B76" s="170" t="s">
        <v>70</v>
      </c>
      <c r="C76" s="170"/>
      <c r="D76" s="170"/>
      <c r="E76" s="170"/>
      <c r="F76" s="170"/>
      <c r="G76" s="171"/>
    </row>
    <row r="77" spans="1:7">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c r="A78" s="107"/>
      <c r="B78" s="11" t="s">
        <v>294</v>
      </c>
      <c r="C78" s="96"/>
      <c r="D78" s="96">
        <f t="shared" si="10"/>
        <v>0</v>
      </c>
      <c r="E78" s="23">
        <f>'Point distribution and weighing'!E78</f>
        <v>2</v>
      </c>
      <c r="F78" s="23">
        <f>'Point distribution and weighing'!F78</f>
        <v>0</v>
      </c>
      <c r="G78" s="23">
        <f>'Point distribution and weighing'!G78</f>
        <v>0</v>
      </c>
    </row>
    <row r="79" spans="1:7">
      <c r="A79" s="107"/>
      <c r="B79" s="11" t="s">
        <v>295</v>
      </c>
      <c r="C79" s="96"/>
      <c r="D79" s="96">
        <f t="shared" si="10"/>
        <v>0</v>
      </c>
      <c r="E79" s="23">
        <f>'Point distribution and weighing'!E79</f>
        <v>1</v>
      </c>
      <c r="F79" s="23">
        <f>'Point distribution and weighing'!F79</f>
        <v>0</v>
      </c>
      <c r="G79" s="23">
        <f>'Point distribution and weighing'!G79</f>
        <v>0</v>
      </c>
    </row>
    <row r="80" spans="1:7">
      <c r="A80" s="107"/>
      <c r="B80" s="15" t="s">
        <v>296</v>
      </c>
      <c r="C80" s="114"/>
      <c r="D80" s="96">
        <f t="shared" si="10"/>
        <v>0</v>
      </c>
      <c r="E80" s="23">
        <f>'Point distribution and weighing'!E80</f>
        <v>0</v>
      </c>
      <c r="F80" s="23">
        <f>'Point distribution and weighing'!F80</f>
        <v>0</v>
      </c>
      <c r="G80" s="23">
        <f>'Point distribution and weighing'!G80</f>
        <v>0</v>
      </c>
    </row>
    <row r="81" spans="1:7" ht="12" thickBot="1">
      <c r="A81" s="108"/>
      <c r="B81" s="35" t="s">
        <v>54</v>
      </c>
      <c r="C81" s="113"/>
      <c r="D81" s="140"/>
      <c r="E81" s="141"/>
      <c r="F81" s="141"/>
      <c r="G81" s="142"/>
    </row>
    <row r="82" spans="1:7">
      <c r="A82" s="38">
        <v>14</v>
      </c>
      <c r="B82" s="168" t="s">
        <v>326</v>
      </c>
      <c r="C82" s="168"/>
      <c r="D82" s="168"/>
      <c r="E82" s="168"/>
      <c r="F82" s="168"/>
      <c r="G82" s="169"/>
    </row>
    <row r="83" spans="1:7">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2">
      <c r="A84" s="107"/>
      <c r="B84" s="3" t="s">
        <v>319</v>
      </c>
      <c r="C84" s="96"/>
      <c r="D84" s="96">
        <f t="shared" si="11"/>
        <v>0</v>
      </c>
      <c r="E84" s="23">
        <f>'Point distribution and weighing'!E84</f>
        <v>2</v>
      </c>
      <c r="F84" s="23">
        <f>'Point distribution and weighing'!F84</f>
        <v>0</v>
      </c>
      <c r="G84" s="23">
        <f>'Point distribution and weighing'!G84</f>
        <v>0</v>
      </c>
    </row>
    <row r="85" spans="1:7">
      <c r="A85" s="107"/>
      <c r="B85" s="3" t="s">
        <v>320</v>
      </c>
      <c r="C85" s="96"/>
      <c r="D85" s="96">
        <f t="shared" si="11"/>
        <v>0</v>
      </c>
      <c r="E85" s="23">
        <f>'Point distribution and weighing'!E85</f>
        <v>1</v>
      </c>
      <c r="F85" s="23">
        <f>'Point distribution and weighing'!F85</f>
        <v>0</v>
      </c>
      <c r="G85" s="23">
        <f>'Point distribution and weighing'!G85</f>
        <v>0</v>
      </c>
    </row>
    <row r="86" spans="1:7">
      <c r="A86" s="107"/>
      <c r="B86" s="6" t="s">
        <v>321</v>
      </c>
      <c r="C86" s="114"/>
      <c r="D86" s="96">
        <f t="shared" si="11"/>
        <v>0</v>
      </c>
      <c r="E86" s="23">
        <f>'Point distribution and weighing'!E86</f>
        <v>0</v>
      </c>
      <c r="F86" s="23">
        <f>'Point distribution and weighing'!F86</f>
        <v>0</v>
      </c>
      <c r="G86" s="23">
        <f>'Point distribution and weighing'!G86</f>
        <v>0</v>
      </c>
    </row>
    <row r="87" spans="1:7" ht="12" thickBot="1">
      <c r="A87" s="108"/>
      <c r="B87" s="48" t="s">
        <v>80</v>
      </c>
      <c r="C87" s="113"/>
      <c r="D87" s="140"/>
      <c r="E87" s="141"/>
      <c r="F87" s="141"/>
      <c r="G87" s="142"/>
    </row>
    <row r="88" spans="1:7">
      <c r="A88" s="38">
        <v>15</v>
      </c>
      <c r="B88" s="156" t="s">
        <v>307</v>
      </c>
      <c r="C88" s="143"/>
      <c r="D88" s="143"/>
      <c r="E88" s="143"/>
      <c r="F88" s="143"/>
      <c r="G88" s="144"/>
    </row>
    <row r="89" spans="1:7" ht="23"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12" thickBot="1">
      <c r="A90" s="107"/>
      <c r="B90" s="102" t="s">
        <v>269</v>
      </c>
      <c r="C90" s="96"/>
      <c r="D90" s="96">
        <f t="shared" si="12"/>
        <v>0</v>
      </c>
      <c r="E90" s="23">
        <f>'Point distribution and weighing'!E90</f>
        <v>2</v>
      </c>
      <c r="F90" s="23">
        <f>'Point distribution and weighing'!F90</f>
        <v>0</v>
      </c>
      <c r="G90" s="23">
        <f>'Point distribution and weighing'!G90</f>
        <v>0</v>
      </c>
    </row>
    <row r="91" spans="1:7" ht="23" thickBot="1">
      <c r="A91" s="107"/>
      <c r="B91" s="102" t="s">
        <v>270</v>
      </c>
      <c r="C91" s="96"/>
      <c r="D91" s="96">
        <f t="shared" si="12"/>
        <v>0</v>
      </c>
      <c r="E91" s="23">
        <f>'Point distribution and weighing'!E91</f>
        <v>1</v>
      </c>
      <c r="F91" s="23">
        <f>'Point distribution and weighing'!F91</f>
        <v>0</v>
      </c>
      <c r="G91" s="23">
        <f>'Point distribution and weighing'!G91</f>
        <v>0</v>
      </c>
    </row>
    <row r="92" spans="1:7" ht="23" thickBot="1">
      <c r="A92" s="107"/>
      <c r="B92" s="103" t="s">
        <v>271</v>
      </c>
      <c r="C92" s="114"/>
      <c r="D92" s="96">
        <f t="shared" si="12"/>
        <v>0</v>
      </c>
      <c r="E92" s="23">
        <f>'Point distribution and weighing'!E92</f>
        <v>0</v>
      </c>
      <c r="F92" s="23">
        <f>'Point distribution and weighing'!F92</f>
        <v>0</v>
      </c>
      <c r="G92" s="23">
        <f>'Point distribution and weighing'!G92</f>
        <v>0</v>
      </c>
    </row>
    <row r="93" spans="1:7" ht="12" thickBot="1">
      <c r="A93" s="108"/>
      <c r="B93" s="104" t="s">
        <v>257</v>
      </c>
      <c r="C93" s="113"/>
      <c r="D93" s="133"/>
      <c r="E93" s="133"/>
      <c r="F93" s="133"/>
      <c r="G93" s="134"/>
    </row>
    <row r="95" spans="1:7" ht="22">
      <c r="C95" s="109" t="s">
        <v>107</v>
      </c>
      <c r="D95" s="112">
        <f>SUM(D20:D24, D27:D31,D34:D36,D39:D41,D44:D46,D49:D51,D54:D56,D59:D60,D63:D66,D69:D70,D77:D80,D83:D86,D89:D92)</f>
        <v>38</v>
      </c>
      <c r="E95" s="111" t="s">
        <v>108</v>
      </c>
      <c r="F95" s="112">
        <f>SUM(G20:G24, G27:G31,G34:G36,G39:G41,G44:G46,G49:G51,G54:G56,G59:G60,G63:G66,G69:G75,G77:G80,G83:G86,G89:G92)</f>
        <v>42</v>
      </c>
    </row>
    <row r="96" spans="1:7">
      <c r="C96" s="109" t="s">
        <v>124</v>
      </c>
      <c r="D96" s="112">
        <f>SUM(I10,I18)</f>
        <v>1</v>
      </c>
      <c r="E96" s="111" t="s">
        <v>125</v>
      </c>
      <c r="F96" s="112">
        <f>SUM(K10,K18)</f>
        <v>8</v>
      </c>
      <c r="G96" s="92"/>
    </row>
    <row r="97" spans="3:7">
      <c r="C97" s="109" t="s">
        <v>104</v>
      </c>
      <c r="D97" s="112">
        <f>SUM(D95:D96)</f>
        <v>39</v>
      </c>
      <c r="E97" s="111" t="s">
        <v>109</v>
      </c>
      <c r="F97" s="112">
        <f>SUM(F95:F96)</f>
        <v>50</v>
      </c>
      <c r="G97" s="92"/>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workbookViewId="0">
      <selection activeCell="K4" sqref="K4"/>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v>1</v>
      </c>
      <c r="E5" s="11"/>
      <c r="F5" s="11"/>
      <c r="G5" s="94"/>
    </row>
    <row r="6" spans="1:11" ht="14.25" customHeight="1">
      <c r="A6" s="107"/>
      <c r="B6" s="11" t="s">
        <v>7</v>
      </c>
      <c r="C6" s="11">
        <v>1</v>
      </c>
      <c r="D6" s="11"/>
      <c r="E6" s="11"/>
      <c r="F6" s="11"/>
      <c r="G6" s="94"/>
    </row>
    <row r="7" spans="1:11" ht="15" customHeight="1">
      <c r="A7" s="107"/>
      <c r="B7" s="11" t="s">
        <v>8</v>
      </c>
      <c r="C7" s="11"/>
      <c r="D7" s="11">
        <v>1</v>
      </c>
      <c r="E7" s="11"/>
      <c r="F7" s="11"/>
      <c r="G7" s="94"/>
    </row>
    <row r="8" spans="1:11" ht="15" customHeight="1">
      <c r="A8" s="107"/>
      <c r="B8" s="11" t="s">
        <v>9</v>
      </c>
      <c r="C8" s="11"/>
      <c r="D8" s="11"/>
      <c r="E8" s="11">
        <v>1</v>
      </c>
      <c r="F8" s="11"/>
      <c r="G8" s="94"/>
    </row>
    <row r="9" spans="1:11" ht="12" thickBot="1">
      <c r="A9" s="108"/>
      <c r="B9" s="35" t="s">
        <v>297</v>
      </c>
      <c r="C9" s="35"/>
      <c r="D9" s="35"/>
      <c r="E9" s="35">
        <v>1</v>
      </c>
      <c r="F9" s="35"/>
      <c r="G9" s="95"/>
    </row>
    <row r="10" spans="1:11" ht="30" customHeight="1">
      <c r="A10" s="38">
        <v>2</v>
      </c>
      <c r="B10" s="159" t="s">
        <v>330</v>
      </c>
      <c r="C10" s="160"/>
      <c r="D10" s="160"/>
      <c r="E10" s="160"/>
      <c r="F10" s="160"/>
      <c r="G10" s="161"/>
      <c r="H10" s="109" t="s">
        <v>123</v>
      </c>
      <c r="I10" s="110">
        <f>SUM(C5:F9)*'Point distribution and weighing'!I10</f>
        <v>1</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9">
        <v>0</v>
      </c>
      <c r="E12" s="9">
        <v>0</v>
      </c>
      <c r="F12" s="9">
        <v>0</v>
      </c>
      <c r="G12" s="9">
        <v>0</v>
      </c>
    </row>
    <row r="13" spans="1:11" ht="15" customHeight="1" thickBot="1">
      <c r="A13" s="107"/>
      <c r="B13" s="88" t="s">
        <v>229</v>
      </c>
      <c r="C13" s="9">
        <v>0</v>
      </c>
      <c r="D13" s="9">
        <v>0</v>
      </c>
      <c r="E13" s="9">
        <v>0</v>
      </c>
      <c r="F13" s="9">
        <v>0</v>
      </c>
      <c r="G13" s="9">
        <v>0</v>
      </c>
    </row>
    <row r="14" spans="1:11" ht="27" customHeight="1" thickBot="1">
      <c r="A14" s="107"/>
      <c r="B14" s="88" t="s">
        <v>230</v>
      </c>
      <c r="C14" s="9">
        <v>0</v>
      </c>
      <c r="D14" s="9">
        <v>0</v>
      </c>
      <c r="E14" s="9">
        <v>0</v>
      </c>
      <c r="F14" s="9">
        <v>0</v>
      </c>
      <c r="G14" s="9">
        <v>0</v>
      </c>
    </row>
    <row r="15" spans="1:11" ht="15" customHeight="1" thickBot="1">
      <c r="A15" s="107"/>
      <c r="B15" s="88" t="s">
        <v>231</v>
      </c>
      <c r="C15" s="9">
        <v>0</v>
      </c>
      <c r="D15" s="9">
        <v>0</v>
      </c>
      <c r="E15" s="9">
        <v>0</v>
      </c>
      <c r="F15" s="9">
        <v>0</v>
      </c>
      <c r="G15" s="9">
        <v>0</v>
      </c>
    </row>
    <row r="16" spans="1:11" ht="15" customHeight="1" thickBot="1">
      <c r="A16" s="107"/>
      <c r="B16" s="88" t="s">
        <v>232</v>
      </c>
      <c r="C16" s="9">
        <v>0</v>
      </c>
      <c r="D16" s="9">
        <v>0</v>
      </c>
      <c r="E16" s="9">
        <v>0</v>
      </c>
      <c r="F16" s="9">
        <v>0</v>
      </c>
      <c r="G16" s="9">
        <v>0</v>
      </c>
    </row>
    <row r="17" spans="1:11" ht="27" customHeight="1" thickBot="1">
      <c r="A17" s="107"/>
      <c r="B17" s="88" t="s">
        <v>233</v>
      </c>
      <c r="C17" s="9">
        <v>0</v>
      </c>
      <c r="D17" s="9">
        <v>0</v>
      </c>
      <c r="E17" s="9">
        <v>0</v>
      </c>
      <c r="F17" s="9">
        <v>0</v>
      </c>
      <c r="G17" s="9">
        <v>0</v>
      </c>
    </row>
    <row r="18" spans="1:11" ht="15" customHeight="1" thickBot="1">
      <c r="A18" s="108"/>
      <c r="B18" s="88" t="s">
        <v>234</v>
      </c>
      <c r="C18" s="9">
        <v>0</v>
      </c>
      <c r="D18" s="9">
        <v>0</v>
      </c>
      <c r="E18" s="9">
        <v>0</v>
      </c>
      <c r="F18" s="9">
        <v>0</v>
      </c>
      <c r="G18" s="9">
        <v>0</v>
      </c>
      <c r="H18" s="109" t="s">
        <v>103</v>
      </c>
      <c r="I18" s="112">
        <f>SUM(C12:G18)*'Point distribution and weighing'!I17</f>
        <v>0</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v>1</v>
      </c>
      <c r="D23" s="96">
        <f t="shared" si="0"/>
        <v>4</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v>1</v>
      </c>
      <c r="D30" s="96">
        <f t="shared" si="1"/>
        <v>4</v>
      </c>
      <c r="E30" s="23">
        <f>'Point distribution and weighing'!E30</f>
        <v>4</v>
      </c>
      <c r="F30" s="23">
        <f>'Point distribution and weighing'!F30</f>
        <v>0</v>
      </c>
      <c r="G30" s="23">
        <f>'Point distribution and weighing'!G30</f>
        <v>0</v>
      </c>
    </row>
    <row r="31" spans="1:11">
      <c r="B31" s="4" t="s">
        <v>282</v>
      </c>
      <c r="C31" s="114"/>
      <c r="D31" s="96">
        <f t="shared" si="1"/>
        <v>0</v>
      </c>
      <c r="E31" s="23">
        <f>'Point distribution and weighing'!E31</f>
        <v>0</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22">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c r="A35" s="107"/>
      <c r="B35" s="3" t="s">
        <v>309</v>
      </c>
      <c r="C35" s="96"/>
      <c r="D35" s="96">
        <f t="shared" si="2"/>
        <v>0</v>
      </c>
      <c r="E35" s="23">
        <f>'Point distribution and weighing'!E35</f>
        <v>1</v>
      </c>
      <c r="F35" s="23">
        <f>'Point distribution and weighing'!F35</f>
        <v>0</v>
      </c>
      <c r="G35" s="23">
        <f>'Point distribution and weighing'!G35</f>
        <v>0</v>
      </c>
    </row>
    <row r="36" spans="1:7">
      <c r="A36" s="107"/>
      <c r="B36" s="6" t="s">
        <v>310</v>
      </c>
      <c r="C36" s="114"/>
      <c r="D36" s="96">
        <f t="shared" si="2"/>
        <v>0</v>
      </c>
      <c r="E36" s="23">
        <f>'Point distribution and weighing'!E36</f>
        <v>0</v>
      </c>
      <c r="F36" s="23">
        <f>'Point distribution and weighing'!F36</f>
        <v>0</v>
      </c>
      <c r="G36" s="23">
        <f>'Point distribution and weighing'!G36</f>
        <v>0</v>
      </c>
    </row>
    <row r="37" spans="1:7" ht="12" thickBot="1">
      <c r="A37" s="108"/>
      <c r="B37" s="48" t="s">
        <v>323</v>
      </c>
      <c r="C37" s="113"/>
      <c r="D37" s="140"/>
      <c r="E37" s="141"/>
      <c r="F37" s="141"/>
      <c r="G37" s="142"/>
    </row>
    <row r="38" spans="1:7">
      <c r="A38" s="38">
        <v>6</v>
      </c>
      <c r="B38" s="143" t="s">
        <v>299</v>
      </c>
      <c r="C38" s="143"/>
      <c r="D38" s="143"/>
      <c r="E38" s="143"/>
      <c r="F38" s="143"/>
      <c r="G38" s="144"/>
    </row>
    <row r="39" spans="1:7" ht="22">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c r="A40" s="107"/>
      <c r="B40" s="3" t="s">
        <v>312</v>
      </c>
      <c r="C40" s="96"/>
      <c r="D40" s="96">
        <f t="shared" si="3"/>
        <v>0</v>
      </c>
      <c r="E40" s="23">
        <f>'Point distribution and weighing'!E40</f>
        <v>1</v>
      </c>
      <c r="F40" s="23">
        <f>'Point distribution and weighing'!F40</f>
        <v>0</v>
      </c>
      <c r="G40" s="23">
        <f>'Point distribution and weighing'!G40</f>
        <v>0</v>
      </c>
    </row>
    <row r="41" spans="1:7">
      <c r="A41" s="107"/>
      <c r="B41" s="6" t="s">
        <v>313</v>
      </c>
      <c r="C41" s="114"/>
      <c r="D41" s="96">
        <f t="shared" si="3"/>
        <v>0</v>
      </c>
      <c r="E41" s="23">
        <f>'Point distribution and weighing'!E41</f>
        <v>0</v>
      </c>
      <c r="F41" s="23">
        <f>'Point distribution and weighing'!F41</f>
        <v>0</v>
      </c>
      <c r="G41" s="23">
        <f>'Point distribution and weighing'!G41</f>
        <v>0</v>
      </c>
    </row>
    <row r="42" spans="1:7" ht="12" thickBot="1">
      <c r="A42" s="108"/>
      <c r="B42" s="48" t="s">
        <v>39</v>
      </c>
      <c r="C42" s="113"/>
      <c r="D42" s="133"/>
      <c r="E42" s="133"/>
      <c r="F42" s="133"/>
      <c r="G42" s="134"/>
    </row>
    <row r="43" spans="1:7" ht="11" customHeight="1">
      <c r="A43" s="38">
        <v>7</v>
      </c>
      <c r="B43" s="162" t="s">
        <v>328</v>
      </c>
      <c r="C43" s="163"/>
      <c r="D43" s="163"/>
      <c r="E43" s="163"/>
      <c r="F43" s="163"/>
      <c r="G43" s="164"/>
    </row>
    <row r="44" spans="1:7" ht="12" thickBot="1">
      <c r="A44" s="107"/>
      <c r="B44" s="102" t="s">
        <v>242</v>
      </c>
      <c r="C44" s="98">
        <v>1</v>
      </c>
      <c r="D44" s="96">
        <f t="shared" ref="D44:D46" si="4">IF(C44=1, E44,)</f>
        <v>3</v>
      </c>
      <c r="E44" s="23">
        <f>'Point distribution and weighing'!E44</f>
        <v>3</v>
      </c>
      <c r="F44" s="23">
        <f>'Point distribution and weighing'!F44</f>
        <v>0</v>
      </c>
      <c r="G44" s="23">
        <f>'Point distribution and weighing'!G44</f>
        <v>3</v>
      </c>
    </row>
    <row r="45" spans="1:7" ht="12" thickBot="1">
      <c r="A45" s="107"/>
      <c r="B45" s="102" t="s">
        <v>243</v>
      </c>
      <c r="C45" s="96"/>
      <c r="D45" s="96">
        <f t="shared" si="4"/>
        <v>0</v>
      </c>
      <c r="E45" s="23">
        <f>'Point distribution and weighing'!E45</f>
        <v>1</v>
      </c>
      <c r="F45" s="23">
        <f>'Point distribution and weighing'!F45</f>
        <v>0</v>
      </c>
      <c r="G45" s="23">
        <f>'Point distribution and weighing'!G45</f>
        <v>0</v>
      </c>
    </row>
    <row r="46" spans="1:7" ht="12" thickBot="1">
      <c r="A46" s="107"/>
      <c r="B46" s="103" t="s">
        <v>244</v>
      </c>
      <c r="C46" s="114"/>
      <c r="D46" s="96">
        <f t="shared" si="4"/>
        <v>0</v>
      </c>
      <c r="E46" s="23">
        <f>'Point distribution and weighing'!E46</f>
        <v>0</v>
      </c>
      <c r="F46" s="23">
        <f>'Point distribution and weighing'!F46</f>
        <v>0</v>
      </c>
      <c r="G46" s="23">
        <f>'Point distribution and weighing'!G46</f>
        <v>0</v>
      </c>
    </row>
    <row r="47" spans="1:7" ht="12" thickBot="1">
      <c r="A47" s="108"/>
      <c r="B47" s="104" t="s">
        <v>240</v>
      </c>
      <c r="C47" s="113"/>
      <c r="D47" s="133"/>
      <c r="E47" s="133"/>
      <c r="F47" s="133"/>
      <c r="G47" s="134"/>
    </row>
    <row r="48" spans="1:7" ht="11" customHeight="1">
      <c r="A48" s="38">
        <v>8</v>
      </c>
      <c r="B48" s="163" t="s">
        <v>302</v>
      </c>
      <c r="C48" s="163"/>
      <c r="D48" s="163"/>
      <c r="E48" s="163"/>
      <c r="F48" s="163"/>
      <c r="G48" s="164"/>
    </row>
    <row r="49" spans="1:7" ht="12" thickBot="1">
      <c r="A49" s="107"/>
      <c r="B49" s="102" t="s">
        <v>246</v>
      </c>
      <c r="C49" s="98">
        <v>1</v>
      </c>
      <c r="D49" s="96">
        <f t="shared" ref="D49:D51" si="5">IF(C49=1, E49,)</f>
        <v>3</v>
      </c>
      <c r="E49" s="23">
        <f>'Point distribution and weighing'!E49</f>
        <v>3</v>
      </c>
      <c r="F49" s="23">
        <f>'Point distribution and weighing'!F49</f>
        <v>0</v>
      </c>
      <c r="G49" s="23">
        <f>'Point distribution and weighing'!G49</f>
        <v>3</v>
      </c>
    </row>
    <row r="50" spans="1:7" ht="12" thickBot="1">
      <c r="A50" s="107"/>
      <c r="B50" s="102" t="s">
        <v>247</v>
      </c>
      <c r="C50" s="96"/>
      <c r="D50" s="96">
        <f t="shared" si="5"/>
        <v>0</v>
      </c>
      <c r="E50" s="23">
        <f>'Point distribution and weighing'!E50</f>
        <v>1</v>
      </c>
      <c r="F50" s="23">
        <f>'Point distribution and weighing'!F50</f>
        <v>0</v>
      </c>
      <c r="G50" s="23">
        <f>'Point distribution and weighing'!G50</f>
        <v>0</v>
      </c>
    </row>
    <row r="51" spans="1:7" ht="12" thickBot="1">
      <c r="A51" s="107"/>
      <c r="B51" s="103" t="s">
        <v>248</v>
      </c>
      <c r="C51" s="114"/>
      <c r="D51" s="96">
        <f t="shared" si="5"/>
        <v>0</v>
      </c>
      <c r="E51" s="23">
        <f>'Point distribution and weighing'!E51</f>
        <v>0</v>
      </c>
      <c r="F51" s="23">
        <f>'Point distribution and weighing'!F51</f>
        <v>0</v>
      </c>
      <c r="G51" s="23">
        <f>'Point distribution and weighing'!G51</f>
        <v>0</v>
      </c>
    </row>
    <row r="52" spans="1:7" ht="12" thickBot="1">
      <c r="A52" s="108"/>
      <c r="B52" s="104" t="s">
        <v>240</v>
      </c>
      <c r="C52" s="113"/>
      <c r="D52" s="140"/>
      <c r="E52" s="141"/>
      <c r="F52" s="141"/>
      <c r="G52" s="142"/>
    </row>
    <row r="53" spans="1:7" ht="11" customHeight="1">
      <c r="A53" s="38">
        <v>9</v>
      </c>
      <c r="B53" s="162" t="s">
        <v>303</v>
      </c>
      <c r="C53" s="163"/>
      <c r="D53" s="163"/>
      <c r="E53" s="163"/>
      <c r="F53" s="163"/>
      <c r="G53" s="164"/>
    </row>
    <row r="54" spans="1:7">
      <c r="A54" s="107"/>
      <c r="B54" s="19" t="s">
        <v>287</v>
      </c>
      <c r="C54" s="98">
        <v>1</v>
      </c>
      <c r="D54" s="96">
        <f t="shared" ref="D54:D56" si="6">IF(C54=1, E54,)</f>
        <v>3</v>
      </c>
      <c r="E54" s="23">
        <f>'Point distribution and weighing'!E54</f>
        <v>3</v>
      </c>
      <c r="F54" s="23">
        <f>'Point distribution and weighing'!F54</f>
        <v>0</v>
      </c>
      <c r="G54" s="23">
        <f>'Point distribution and weighing'!G54</f>
        <v>3</v>
      </c>
    </row>
    <row r="55" spans="1:7">
      <c r="A55" s="107"/>
      <c r="B55" s="7" t="s">
        <v>288</v>
      </c>
      <c r="C55" s="96"/>
      <c r="D55" s="96">
        <f t="shared" si="6"/>
        <v>0</v>
      </c>
      <c r="E55" s="23">
        <f>'Point distribution and weighing'!E55</f>
        <v>1</v>
      </c>
      <c r="F55" s="23">
        <f>'Point distribution and weighing'!F55</f>
        <v>0</v>
      </c>
      <c r="G55" s="23">
        <f>'Point distribution and weighing'!G55</f>
        <v>0</v>
      </c>
    </row>
    <row r="56" spans="1:7">
      <c r="A56" s="107"/>
      <c r="B56" s="8" t="s">
        <v>289</v>
      </c>
      <c r="C56" s="114"/>
      <c r="D56" s="96">
        <f t="shared" si="6"/>
        <v>0</v>
      </c>
      <c r="E56" s="23">
        <f>'Point distribution and weighing'!E56</f>
        <v>0</v>
      </c>
      <c r="F56" s="23">
        <f>'Point distribution and weighing'!F56</f>
        <v>0</v>
      </c>
      <c r="G56" s="23">
        <f>'Point distribution and weighing'!G56</f>
        <v>0</v>
      </c>
    </row>
    <row r="57" spans="1:7" ht="12" thickBot="1">
      <c r="A57" s="108"/>
      <c r="B57" s="48" t="s">
        <v>54</v>
      </c>
      <c r="C57" s="113"/>
      <c r="D57" s="140"/>
      <c r="E57" s="141"/>
      <c r="F57" s="141"/>
      <c r="G57" s="142"/>
    </row>
    <row r="58" spans="1:7" ht="11"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3"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v>1</v>
      </c>
      <c r="D66" s="96">
        <f t="shared" si="8"/>
        <v>3</v>
      </c>
      <c r="E66" s="23">
        <f>'Point distribution and weighing'!E66</f>
        <v>3</v>
      </c>
      <c r="F66" s="23">
        <f>'Point distribution and weighing'!F66</f>
        <v>0</v>
      </c>
      <c r="G66" s="23">
        <f>'Point distribution and weighing'!G66</f>
        <v>3</v>
      </c>
    </row>
    <row r="67" spans="1:7" ht="12"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4" si="9">IF(C70=1, E70,)</f>
        <v>0</v>
      </c>
      <c r="E70" s="23">
        <f>'Point distribution and weighing'!E70</f>
        <v>0</v>
      </c>
      <c r="F70" s="23">
        <f>'Point distribution and weighing'!F70</f>
        <v>0</v>
      </c>
      <c r="G70" s="23">
        <f>'Point distribution and weighing'!G70</f>
        <v>0</v>
      </c>
    </row>
    <row r="71" spans="1:7">
      <c r="A71" s="107"/>
      <c r="B71" s="11" t="s">
        <v>292</v>
      </c>
      <c r="C71" s="96"/>
      <c r="D71" s="96">
        <f t="shared" si="9"/>
        <v>0</v>
      </c>
      <c r="E71" s="23">
        <f>'Point distribution and weighing'!E71</f>
        <v>0</v>
      </c>
      <c r="F71" s="23">
        <f>'Point distribution and weighing'!F71</f>
        <v>0</v>
      </c>
      <c r="G71" s="23">
        <f>'Point distribution and weighing'!G71</f>
        <v>0</v>
      </c>
    </row>
    <row r="72" spans="1:7">
      <c r="A72" s="107"/>
      <c r="B72" s="11" t="s">
        <v>315</v>
      </c>
      <c r="C72" s="96">
        <v>1</v>
      </c>
      <c r="D72" s="96">
        <f t="shared" si="9"/>
        <v>4</v>
      </c>
      <c r="E72" s="23">
        <f>'Point distribution and weighing'!E72</f>
        <v>4</v>
      </c>
      <c r="F72" s="23">
        <f>'Point distribution and weighing'!F72</f>
        <v>0</v>
      </c>
      <c r="G72" s="23">
        <f>'Point distribution and weighing'!G72</f>
        <v>4</v>
      </c>
    </row>
    <row r="73" spans="1:7">
      <c r="A73" s="107"/>
      <c r="B73" s="11" t="s">
        <v>316</v>
      </c>
      <c r="C73" s="96"/>
      <c r="D73" s="96">
        <f t="shared" si="9"/>
        <v>0</v>
      </c>
      <c r="E73" s="23">
        <f>'Point distribution and weighing'!E73</f>
        <v>2</v>
      </c>
      <c r="F73" s="23">
        <f>'Point distribution and weighing'!F73</f>
        <v>0</v>
      </c>
      <c r="G73" s="23">
        <f>'Point distribution and weighing'!G73</f>
        <v>0</v>
      </c>
    </row>
    <row r="74" spans="1:7">
      <c r="A74" s="107"/>
      <c r="B74" s="15" t="s">
        <v>317</v>
      </c>
      <c r="C74" s="114"/>
      <c r="D74" s="96">
        <f t="shared" si="9"/>
        <v>0</v>
      </c>
      <c r="E74" s="23">
        <f>'Point distribution and weighing'!E74</f>
        <v>1</v>
      </c>
      <c r="F74" s="23">
        <f>'Point distribution and weighing'!F74</f>
        <v>0</v>
      </c>
      <c r="G74" s="23">
        <f>'Point distribution and weighing'!G74</f>
        <v>0</v>
      </c>
    </row>
    <row r="75" spans="1:7" ht="12" thickBot="1">
      <c r="A75" s="108"/>
      <c r="B75" s="35" t="s">
        <v>54</v>
      </c>
      <c r="C75" s="113"/>
      <c r="D75" s="140"/>
      <c r="E75" s="141"/>
      <c r="F75" s="141"/>
      <c r="G75" s="142"/>
    </row>
    <row r="76" spans="1:7" ht="37" customHeight="1">
      <c r="A76" s="38">
        <v>13</v>
      </c>
      <c r="B76" s="170" t="s">
        <v>70</v>
      </c>
      <c r="C76" s="170"/>
      <c r="D76" s="170"/>
      <c r="E76" s="170"/>
      <c r="F76" s="170"/>
      <c r="G76" s="171"/>
    </row>
    <row r="77" spans="1:7">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c r="A78" s="107"/>
      <c r="B78" s="11" t="s">
        <v>294</v>
      </c>
      <c r="C78" s="96"/>
      <c r="D78" s="96">
        <f t="shared" si="10"/>
        <v>0</v>
      </c>
      <c r="E78" s="23">
        <f>'Point distribution and weighing'!E78</f>
        <v>2</v>
      </c>
      <c r="F78" s="23">
        <f>'Point distribution and weighing'!F78</f>
        <v>0</v>
      </c>
      <c r="G78" s="23">
        <f>'Point distribution and weighing'!G78</f>
        <v>0</v>
      </c>
    </row>
    <row r="79" spans="1:7">
      <c r="A79" s="107"/>
      <c r="B79" s="11" t="s">
        <v>295</v>
      </c>
      <c r="C79" s="96"/>
      <c r="D79" s="96">
        <f t="shared" si="10"/>
        <v>0</v>
      </c>
      <c r="E79" s="23">
        <f>'Point distribution and weighing'!E79</f>
        <v>1</v>
      </c>
      <c r="F79" s="23">
        <f>'Point distribution and weighing'!F79</f>
        <v>0</v>
      </c>
      <c r="G79" s="23">
        <f>'Point distribution and weighing'!G79</f>
        <v>0</v>
      </c>
    </row>
    <row r="80" spans="1:7">
      <c r="A80" s="107"/>
      <c r="B80" s="15" t="s">
        <v>296</v>
      </c>
      <c r="C80" s="114"/>
      <c r="D80" s="96">
        <f t="shared" si="10"/>
        <v>0</v>
      </c>
      <c r="E80" s="23">
        <f>'Point distribution and weighing'!E80</f>
        <v>0</v>
      </c>
      <c r="F80" s="23">
        <f>'Point distribution and weighing'!F80</f>
        <v>0</v>
      </c>
      <c r="G80" s="23">
        <f>'Point distribution and weighing'!G80</f>
        <v>0</v>
      </c>
    </row>
    <row r="81" spans="1:7" ht="12" thickBot="1">
      <c r="A81" s="108"/>
      <c r="B81" s="35" t="s">
        <v>54</v>
      </c>
      <c r="C81" s="113"/>
      <c r="D81" s="140"/>
      <c r="E81" s="141"/>
      <c r="F81" s="141"/>
      <c r="G81" s="142"/>
    </row>
    <row r="82" spans="1:7">
      <c r="A82" s="38">
        <v>14</v>
      </c>
      <c r="B82" s="168" t="s">
        <v>326</v>
      </c>
      <c r="C82" s="168"/>
      <c r="D82" s="168"/>
      <c r="E82" s="168"/>
      <c r="F82" s="168"/>
      <c r="G82" s="169"/>
    </row>
    <row r="83" spans="1:7">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2">
      <c r="A84" s="107"/>
      <c r="B84" s="3" t="s">
        <v>319</v>
      </c>
      <c r="C84" s="96"/>
      <c r="D84" s="96">
        <f t="shared" si="11"/>
        <v>0</v>
      </c>
      <c r="E84" s="23">
        <f>'Point distribution and weighing'!E84</f>
        <v>2</v>
      </c>
      <c r="F84" s="23">
        <f>'Point distribution and weighing'!F84</f>
        <v>0</v>
      </c>
      <c r="G84" s="23">
        <f>'Point distribution and weighing'!G84</f>
        <v>0</v>
      </c>
    </row>
    <row r="85" spans="1:7">
      <c r="A85" s="107"/>
      <c r="B85" s="3" t="s">
        <v>320</v>
      </c>
      <c r="C85" s="96"/>
      <c r="D85" s="96">
        <f t="shared" si="11"/>
        <v>0</v>
      </c>
      <c r="E85" s="23">
        <f>'Point distribution and weighing'!E85</f>
        <v>1</v>
      </c>
      <c r="F85" s="23">
        <f>'Point distribution and weighing'!F85</f>
        <v>0</v>
      </c>
      <c r="G85" s="23">
        <f>'Point distribution and weighing'!G85</f>
        <v>0</v>
      </c>
    </row>
    <row r="86" spans="1:7">
      <c r="A86" s="107"/>
      <c r="B86" s="6" t="s">
        <v>321</v>
      </c>
      <c r="C86" s="114"/>
      <c r="D86" s="96">
        <f t="shared" si="11"/>
        <v>0</v>
      </c>
      <c r="E86" s="23">
        <f>'Point distribution and weighing'!E86</f>
        <v>0</v>
      </c>
      <c r="F86" s="23">
        <f>'Point distribution and weighing'!F86</f>
        <v>0</v>
      </c>
      <c r="G86" s="23">
        <f>'Point distribution and weighing'!G86</f>
        <v>0</v>
      </c>
    </row>
    <row r="87" spans="1:7" ht="12" thickBot="1">
      <c r="A87" s="108"/>
      <c r="B87" s="48" t="s">
        <v>80</v>
      </c>
      <c r="C87" s="113"/>
      <c r="D87" s="140"/>
      <c r="E87" s="141"/>
      <c r="F87" s="141"/>
      <c r="G87" s="142"/>
    </row>
    <row r="88" spans="1:7">
      <c r="A88" s="38">
        <v>15</v>
      </c>
      <c r="B88" s="156" t="s">
        <v>307</v>
      </c>
      <c r="C88" s="143"/>
      <c r="D88" s="143"/>
      <c r="E88" s="143"/>
      <c r="F88" s="143"/>
      <c r="G88" s="144"/>
    </row>
    <row r="89" spans="1:7" ht="23" thickBot="1">
      <c r="A89" s="107"/>
      <c r="B89" s="102" t="s">
        <v>268</v>
      </c>
      <c r="C89" s="98">
        <v>1</v>
      </c>
      <c r="D89" s="96">
        <f t="shared" ref="D89:D92" si="12">IF(C89=1, E89,)</f>
        <v>3</v>
      </c>
      <c r="E89" s="23">
        <f>'Point distribution and weighing'!E89</f>
        <v>3</v>
      </c>
      <c r="F89" s="23">
        <f>'Point distribution and weighing'!F89</f>
        <v>0</v>
      </c>
      <c r="G89" s="23">
        <f>'Point distribution and weighing'!G89</f>
        <v>3</v>
      </c>
    </row>
    <row r="90" spans="1:7" ht="12" thickBot="1">
      <c r="A90" s="107"/>
      <c r="B90" s="102" t="s">
        <v>269</v>
      </c>
      <c r="C90" s="96"/>
      <c r="D90" s="96">
        <f t="shared" si="12"/>
        <v>0</v>
      </c>
      <c r="E90" s="23">
        <f>'Point distribution and weighing'!E90</f>
        <v>2</v>
      </c>
      <c r="F90" s="23">
        <f>'Point distribution and weighing'!F90</f>
        <v>0</v>
      </c>
      <c r="G90" s="23">
        <f>'Point distribution and weighing'!G90</f>
        <v>0</v>
      </c>
    </row>
    <row r="91" spans="1:7" ht="23" thickBot="1">
      <c r="A91" s="107"/>
      <c r="B91" s="102" t="s">
        <v>270</v>
      </c>
      <c r="C91" s="96"/>
      <c r="D91" s="96">
        <f t="shared" si="12"/>
        <v>0</v>
      </c>
      <c r="E91" s="23">
        <f>'Point distribution and weighing'!E91</f>
        <v>1</v>
      </c>
      <c r="F91" s="23">
        <f>'Point distribution and weighing'!F91</f>
        <v>0</v>
      </c>
      <c r="G91" s="23">
        <f>'Point distribution and weighing'!G91</f>
        <v>0</v>
      </c>
    </row>
    <row r="92" spans="1:7" ht="23" thickBot="1">
      <c r="A92" s="107"/>
      <c r="B92" s="103" t="s">
        <v>271</v>
      </c>
      <c r="C92" s="114"/>
      <c r="D92" s="96">
        <f t="shared" si="12"/>
        <v>0</v>
      </c>
      <c r="E92" s="23">
        <f>'Point distribution and weighing'!E92</f>
        <v>0</v>
      </c>
      <c r="F92" s="23">
        <f>'Point distribution and weighing'!F92</f>
        <v>0</v>
      </c>
      <c r="G92" s="23">
        <f>'Point distribution and weighing'!G92</f>
        <v>0</v>
      </c>
    </row>
    <row r="93" spans="1:7" ht="12" thickBot="1">
      <c r="A93" s="108"/>
      <c r="B93" s="104" t="s">
        <v>257</v>
      </c>
      <c r="C93" s="113"/>
      <c r="D93" s="133"/>
      <c r="E93" s="133"/>
      <c r="F93" s="133"/>
      <c r="G93" s="134"/>
    </row>
    <row r="95" spans="1:7" ht="22">
      <c r="C95" s="109" t="s">
        <v>107</v>
      </c>
      <c r="D95" s="112">
        <f>SUM(D20:D24, D27:D31,D34:D36,D39:D41,D44:D46,D49:D51,D54:D56,D59:D60,D63:D66,D69:D70,D77:D80,D83:D86,D89:D92)</f>
        <v>38</v>
      </c>
      <c r="E95" s="111" t="s">
        <v>108</v>
      </c>
      <c r="F95" s="112">
        <f>SUM(G20:G24, G27:G31,G34:G36,G39:G41,G44:G46,G49:G51,G54:G56,G59:G60,G63:G66,G69:G75,G77:G80,G83:G86,G89:G92)</f>
        <v>42</v>
      </c>
    </row>
    <row r="96" spans="1:7">
      <c r="C96" s="109" t="s">
        <v>124</v>
      </c>
      <c r="D96" s="112">
        <f>SUM(I10,I18)</f>
        <v>1</v>
      </c>
      <c r="E96" s="111" t="s">
        <v>125</v>
      </c>
      <c r="F96" s="112">
        <f>SUM(K10,K18)</f>
        <v>8</v>
      </c>
      <c r="G96" s="92"/>
    </row>
    <row r="97" spans="3:7">
      <c r="C97" s="109" t="s">
        <v>104</v>
      </c>
      <c r="D97" s="112">
        <f>SUM(D95:D96)</f>
        <v>39</v>
      </c>
      <c r="E97" s="111" t="s">
        <v>109</v>
      </c>
      <c r="F97" s="112">
        <f>SUM(F95:F96)</f>
        <v>50</v>
      </c>
      <c r="G97" s="92"/>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3"/>
  <sheetViews>
    <sheetView showGridLines="0" workbookViewId="0">
      <pane ySplit="2" topLeftCell="A70" activePane="bottomLeft" state="frozen"/>
      <selection pane="bottomLeft" activeCell="E78" sqref="E78"/>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15.1640625" customWidth="1"/>
    <col min="9" max="9" width="6" customWidth="1"/>
    <col min="10" max="10" width="13.5" customWidth="1"/>
    <col min="11" max="11" width="5.6640625" customWidth="1"/>
  </cols>
  <sheetData>
    <row r="2" spans="1:11" ht="15" thickBot="1">
      <c r="A2" t="s">
        <v>110</v>
      </c>
      <c r="C2" t="s">
        <v>86</v>
      </c>
      <c r="D2" t="s">
        <v>87</v>
      </c>
      <c r="E2" t="s">
        <v>88</v>
      </c>
      <c r="F2" t="s">
        <v>113</v>
      </c>
      <c r="G2" t="s">
        <v>120</v>
      </c>
    </row>
    <row r="3" spans="1:11" ht="30" customHeight="1">
      <c r="A3" s="43">
        <v>1</v>
      </c>
      <c r="B3" s="124" t="s">
        <v>0</v>
      </c>
      <c r="C3" s="175"/>
      <c r="D3" s="175"/>
      <c r="E3" s="175"/>
      <c r="F3" s="175"/>
      <c r="G3" s="176"/>
    </row>
    <row r="4" spans="1:11" ht="52.5" customHeight="1">
      <c r="A4" s="40"/>
      <c r="B4" s="41" t="s">
        <v>1</v>
      </c>
      <c r="C4" s="42" t="s">
        <v>2</v>
      </c>
      <c r="D4" s="42" t="s">
        <v>3</v>
      </c>
      <c r="E4" s="42" t="s">
        <v>4</v>
      </c>
      <c r="F4" s="42" t="s">
        <v>5</v>
      </c>
      <c r="G4" s="44"/>
    </row>
    <row r="5" spans="1:11">
      <c r="A5" s="40"/>
      <c r="B5" s="11" t="s">
        <v>6</v>
      </c>
      <c r="C5" s="66">
        <v>0</v>
      </c>
      <c r="D5" s="66">
        <v>1</v>
      </c>
      <c r="E5" s="66">
        <v>2</v>
      </c>
      <c r="F5" s="66">
        <v>3</v>
      </c>
      <c r="G5" s="44"/>
      <c r="H5" s="68" t="s">
        <v>126</v>
      </c>
    </row>
    <row r="6" spans="1:11" ht="14.25" customHeight="1">
      <c r="A6" s="40"/>
      <c r="B6" s="11" t="s">
        <v>7</v>
      </c>
      <c r="C6" s="66">
        <v>0</v>
      </c>
      <c r="D6" s="66">
        <v>1</v>
      </c>
      <c r="E6" s="66">
        <v>2</v>
      </c>
      <c r="F6" s="66">
        <v>3</v>
      </c>
      <c r="G6" s="44"/>
    </row>
    <row r="7" spans="1:11" ht="15" customHeight="1">
      <c r="A7" s="40"/>
      <c r="B7" s="11" t="s">
        <v>8</v>
      </c>
      <c r="C7" s="66">
        <v>0</v>
      </c>
      <c r="D7" s="66">
        <v>1</v>
      </c>
      <c r="E7" s="66">
        <v>2</v>
      </c>
      <c r="F7" s="66">
        <v>3</v>
      </c>
      <c r="G7" s="44"/>
    </row>
    <row r="8" spans="1:11" ht="15" customHeight="1">
      <c r="A8" s="40"/>
      <c r="B8" s="11" t="s">
        <v>9</v>
      </c>
      <c r="C8" s="66">
        <v>0</v>
      </c>
      <c r="D8" s="66">
        <v>1</v>
      </c>
      <c r="E8" s="66">
        <v>2</v>
      </c>
      <c r="F8" s="66">
        <v>3</v>
      </c>
      <c r="G8" s="44"/>
    </row>
    <row r="9" spans="1:11" ht="15" thickBot="1">
      <c r="A9" s="39"/>
      <c r="B9" s="35" t="s">
        <v>10</v>
      </c>
      <c r="C9" s="67">
        <v>0</v>
      </c>
      <c r="D9" s="67">
        <v>1</v>
      </c>
      <c r="E9" s="67">
        <v>2</v>
      </c>
      <c r="F9" s="67">
        <v>3</v>
      </c>
      <c r="G9" s="45"/>
    </row>
    <row r="10" spans="1:11" ht="30" customHeight="1">
      <c r="A10" s="38">
        <v>2</v>
      </c>
      <c r="B10" s="159" t="s">
        <v>11</v>
      </c>
      <c r="C10" s="177"/>
      <c r="D10" s="177"/>
      <c r="E10" s="177"/>
      <c r="F10" s="177"/>
      <c r="G10" s="178"/>
      <c r="H10" s="60" t="s">
        <v>122</v>
      </c>
      <c r="I10" s="65">
        <v>0.2</v>
      </c>
      <c r="J10" s="59" t="s">
        <v>105</v>
      </c>
      <c r="K10" s="58">
        <v>3</v>
      </c>
    </row>
    <row r="11" spans="1:11" ht="30" customHeight="1">
      <c r="A11" s="40"/>
      <c r="B11" s="32"/>
      <c r="C11" s="32" t="s">
        <v>12</v>
      </c>
      <c r="D11" s="32" t="s">
        <v>13</v>
      </c>
      <c r="E11" s="32" t="s">
        <v>14</v>
      </c>
      <c r="F11" s="32" t="s">
        <v>15</v>
      </c>
      <c r="G11" s="33" t="s">
        <v>16</v>
      </c>
    </row>
    <row r="12" spans="1:11" ht="15" customHeight="1">
      <c r="A12" s="40"/>
      <c r="B12" s="11" t="s">
        <v>17</v>
      </c>
      <c r="C12" s="70"/>
      <c r="D12" s="11"/>
      <c r="E12" s="9"/>
      <c r="F12" s="9"/>
      <c r="G12" s="34"/>
    </row>
    <row r="13" spans="1:11" ht="15" customHeight="1">
      <c r="A13" s="40"/>
      <c r="B13" s="11" t="s">
        <v>18</v>
      </c>
      <c r="C13" s="9"/>
      <c r="D13" s="11"/>
      <c r="E13" s="9"/>
      <c r="F13" s="9"/>
      <c r="G13" s="34"/>
    </row>
    <row r="14" spans="1:11" ht="27" customHeight="1">
      <c r="A14" s="40"/>
      <c r="B14" s="11" t="s">
        <v>19</v>
      </c>
      <c r="C14" s="9"/>
      <c r="D14" s="11"/>
      <c r="E14" s="9"/>
      <c r="F14" s="9"/>
      <c r="G14" s="34"/>
    </row>
    <row r="15" spans="1:11" ht="15" customHeight="1">
      <c r="A15" s="40"/>
      <c r="B15" s="11" t="s">
        <v>20</v>
      </c>
      <c r="C15" s="9"/>
      <c r="D15" s="11"/>
      <c r="E15" s="9"/>
      <c r="F15" s="9"/>
      <c r="G15" s="34"/>
    </row>
    <row r="16" spans="1:11" ht="15" customHeight="1">
      <c r="A16" s="40"/>
      <c r="B16" s="11" t="s">
        <v>21</v>
      </c>
      <c r="C16" s="9"/>
      <c r="D16" s="11"/>
      <c r="E16" s="9"/>
      <c r="F16" s="9"/>
      <c r="G16" s="34"/>
    </row>
    <row r="17" spans="1:11" ht="27" customHeight="1">
      <c r="A17" s="40"/>
      <c r="B17" s="11" t="s">
        <v>22</v>
      </c>
      <c r="C17" s="9"/>
      <c r="D17" s="11"/>
      <c r="E17" s="9"/>
      <c r="F17" s="9"/>
      <c r="G17" s="34"/>
      <c r="H17" s="60" t="s">
        <v>103</v>
      </c>
      <c r="I17" s="58">
        <f>(1/7)</f>
        <v>0.14285714285714285</v>
      </c>
      <c r="J17" s="59" t="s">
        <v>106</v>
      </c>
      <c r="K17" s="58">
        <v>5</v>
      </c>
    </row>
    <row r="18" spans="1:11" ht="15" customHeight="1" thickBot="1">
      <c r="A18" s="39"/>
      <c r="B18" s="35" t="s">
        <v>23</v>
      </c>
      <c r="C18" s="36"/>
      <c r="D18" s="35"/>
      <c r="E18" s="36"/>
      <c r="F18" s="36"/>
      <c r="G18" s="37"/>
    </row>
    <row r="19" spans="1:11" ht="27" customHeight="1">
      <c r="A19" s="46">
        <v>3</v>
      </c>
      <c r="B19" s="162" t="s">
        <v>24</v>
      </c>
      <c r="C19" s="163"/>
      <c r="D19" s="163"/>
      <c r="E19" s="163"/>
      <c r="F19" s="163"/>
      <c r="G19" s="164"/>
    </row>
    <row r="20" spans="1:11">
      <c r="A20" s="40"/>
      <c r="B20" s="1" t="s">
        <v>25</v>
      </c>
      <c r="C20" s="2"/>
      <c r="D20" s="2"/>
      <c r="E20" s="23">
        <v>0</v>
      </c>
      <c r="F20" s="2"/>
      <c r="G20" s="47">
        <f>MAX(E20:E24)</f>
        <v>4</v>
      </c>
    </row>
    <row r="21" spans="1:11">
      <c r="A21" s="40"/>
      <c r="B21" s="1" t="s">
        <v>26</v>
      </c>
      <c r="C21" s="2"/>
      <c r="D21" s="2"/>
      <c r="E21" s="23">
        <v>1</v>
      </c>
      <c r="F21" s="2"/>
      <c r="G21" s="47"/>
    </row>
    <row r="22" spans="1:11">
      <c r="A22" s="40"/>
      <c r="B22" s="1" t="s">
        <v>27</v>
      </c>
      <c r="C22" s="2"/>
      <c r="D22" s="2"/>
      <c r="E22" s="23">
        <v>2</v>
      </c>
      <c r="F22" s="2"/>
      <c r="G22" s="47"/>
    </row>
    <row r="23" spans="1:11">
      <c r="A23" s="40"/>
      <c r="B23" s="1" t="s">
        <v>28</v>
      </c>
      <c r="C23" s="2"/>
      <c r="D23" s="2"/>
      <c r="E23" s="23">
        <v>4</v>
      </c>
      <c r="F23" s="2"/>
      <c r="G23" s="47"/>
    </row>
    <row r="24" spans="1:11">
      <c r="A24" s="40"/>
      <c r="B24" s="1" t="s">
        <v>29</v>
      </c>
      <c r="C24" s="2"/>
      <c r="D24" s="2"/>
      <c r="E24" s="23">
        <v>2</v>
      </c>
      <c r="F24" s="2"/>
      <c r="G24" s="47"/>
    </row>
    <row r="25" spans="1:11" ht="15" customHeight="1" thickBot="1">
      <c r="A25" s="39"/>
      <c r="B25" s="48" t="s">
        <v>60</v>
      </c>
      <c r="C25" s="49"/>
      <c r="D25" s="148"/>
      <c r="E25" s="148"/>
      <c r="F25" s="148"/>
      <c r="G25" s="149"/>
    </row>
    <row r="26" spans="1:11" ht="27" customHeight="1">
      <c r="A26" s="46">
        <v>4</v>
      </c>
      <c r="B26" s="124" t="s">
        <v>30</v>
      </c>
      <c r="C26" s="125"/>
      <c r="D26" s="125"/>
      <c r="E26" s="125"/>
      <c r="F26" s="125"/>
      <c r="G26" s="165"/>
    </row>
    <row r="27" spans="1:11">
      <c r="B27" s="1" t="s">
        <v>25</v>
      </c>
      <c r="C27" s="2"/>
      <c r="D27" s="2"/>
      <c r="E27" s="2">
        <v>0</v>
      </c>
      <c r="F27" s="2"/>
      <c r="G27" s="2">
        <f>MAX(E27:E31)</f>
        <v>4</v>
      </c>
    </row>
    <row r="28" spans="1:11">
      <c r="B28" s="1" t="s">
        <v>26</v>
      </c>
      <c r="C28" s="2"/>
      <c r="D28" s="2"/>
      <c r="E28" s="2">
        <v>1</v>
      </c>
      <c r="F28" s="2"/>
      <c r="G28" s="2"/>
    </row>
    <row r="29" spans="1:11">
      <c r="B29" s="1" t="s">
        <v>27</v>
      </c>
      <c r="C29" s="2"/>
      <c r="D29" s="2"/>
      <c r="E29" s="2">
        <v>2</v>
      </c>
      <c r="F29" s="2"/>
      <c r="G29" s="2"/>
    </row>
    <row r="30" spans="1:11">
      <c r="B30" s="1" t="s">
        <v>28</v>
      </c>
      <c r="C30" s="2"/>
      <c r="D30" s="2"/>
      <c r="E30" s="2">
        <v>4</v>
      </c>
      <c r="F30" s="2"/>
      <c r="G30" s="2"/>
    </row>
    <row r="31" spans="1:11">
      <c r="B31" s="4" t="s">
        <v>29</v>
      </c>
      <c r="C31" s="5"/>
      <c r="D31" s="2"/>
      <c r="E31" s="2">
        <v>0</v>
      </c>
      <c r="F31" s="2"/>
      <c r="G31" s="2"/>
    </row>
    <row r="32" spans="1:11" ht="15" customHeight="1" thickBot="1">
      <c r="B32" s="6" t="s">
        <v>59</v>
      </c>
      <c r="C32" s="50"/>
      <c r="D32" s="172"/>
      <c r="E32" s="173"/>
      <c r="F32" s="173"/>
      <c r="G32" s="174"/>
    </row>
    <row r="33" spans="1:7">
      <c r="A33" s="38">
        <v>5</v>
      </c>
      <c r="B33" s="143" t="s">
        <v>31</v>
      </c>
      <c r="C33" s="143"/>
      <c r="D33" s="143"/>
      <c r="E33" s="143"/>
      <c r="F33" s="143"/>
      <c r="G33" s="144"/>
    </row>
    <row r="34" spans="1:7" ht="40" customHeight="1">
      <c r="A34" s="40"/>
      <c r="B34" s="20" t="s">
        <v>32</v>
      </c>
      <c r="C34" s="17"/>
      <c r="D34" s="17"/>
      <c r="E34" s="17">
        <v>3</v>
      </c>
      <c r="F34" s="17"/>
      <c r="G34" s="51">
        <v>3</v>
      </c>
    </row>
    <row r="35" spans="1:7" ht="27" customHeight="1">
      <c r="A35" s="40"/>
      <c r="B35" s="3" t="s">
        <v>33</v>
      </c>
      <c r="C35" s="2"/>
      <c r="D35" s="2"/>
      <c r="E35" s="2">
        <v>1</v>
      </c>
      <c r="F35" s="2"/>
      <c r="G35" s="47"/>
    </row>
    <row r="36" spans="1:7" ht="15" customHeight="1">
      <c r="A36" s="40"/>
      <c r="B36" s="6" t="s">
        <v>34</v>
      </c>
      <c r="C36" s="5"/>
      <c r="D36" s="2"/>
      <c r="E36" s="2">
        <v>0</v>
      </c>
      <c r="F36" s="2"/>
      <c r="G36" s="47"/>
    </row>
    <row r="37" spans="1:7" ht="15" customHeight="1" thickBot="1">
      <c r="A37" s="39"/>
      <c r="B37" s="48" t="s">
        <v>40</v>
      </c>
      <c r="C37" s="49"/>
      <c r="D37" s="179"/>
      <c r="E37" s="180"/>
      <c r="F37" s="180"/>
      <c r="G37" s="181"/>
    </row>
    <row r="38" spans="1:7">
      <c r="A38" s="38">
        <v>6</v>
      </c>
      <c r="B38" s="143" t="s">
        <v>35</v>
      </c>
      <c r="C38" s="143"/>
      <c r="D38" s="143"/>
      <c r="E38" s="143"/>
      <c r="F38" s="143"/>
      <c r="G38" s="144"/>
    </row>
    <row r="39" spans="1:7" ht="40" customHeight="1">
      <c r="A39" s="40"/>
      <c r="B39" s="20" t="s">
        <v>36</v>
      </c>
      <c r="C39" s="17"/>
      <c r="D39" s="17"/>
      <c r="E39" s="17">
        <v>3</v>
      </c>
      <c r="F39" s="17"/>
      <c r="G39" s="51">
        <v>3</v>
      </c>
    </row>
    <row r="40" spans="1:7" ht="27" customHeight="1">
      <c r="A40" s="40"/>
      <c r="B40" s="3" t="s">
        <v>37</v>
      </c>
      <c r="C40" s="2"/>
      <c r="D40" s="2"/>
      <c r="E40" s="2">
        <v>1</v>
      </c>
      <c r="F40" s="2"/>
      <c r="G40" s="47"/>
    </row>
    <row r="41" spans="1:7" ht="15" customHeight="1">
      <c r="A41" s="40"/>
      <c r="B41" s="6" t="s">
        <v>38</v>
      </c>
      <c r="C41" s="5"/>
      <c r="D41" s="2"/>
      <c r="E41" s="2">
        <v>0</v>
      </c>
      <c r="F41" s="2"/>
      <c r="G41" s="47"/>
    </row>
    <row r="42" spans="1:7" ht="15" customHeight="1" thickBot="1">
      <c r="A42" s="39"/>
      <c r="B42" s="48" t="s">
        <v>39</v>
      </c>
      <c r="C42" s="49"/>
      <c r="D42" s="148"/>
      <c r="E42" s="148"/>
      <c r="F42" s="148"/>
      <c r="G42" s="149"/>
    </row>
    <row r="43" spans="1:7" ht="27" customHeight="1">
      <c r="A43" s="38">
        <v>7</v>
      </c>
      <c r="B43" s="162" t="s">
        <v>41</v>
      </c>
      <c r="C43" s="163"/>
      <c r="D43" s="163"/>
      <c r="E43" s="163"/>
      <c r="F43" s="163"/>
      <c r="G43" s="164"/>
    </row>
    <row r="44" spans="1:7" ht="27" customHeight="1">
      <c r="A44" s="40"/>
      <c r="B44" s="19" t="s">
        <v>42</v>
      </c>
      <c r="C44" s="17"/>
      <c r="D44" s="17"/>
      <c r="E44" s="17">
        <v>3</v>
      </c>
      <c r="F44" s="17"/>
      <c r="G44" s="51">
        <v>3</v>
      </c>
    </row>
    <row r="45" spans="1:7" ht="27" customHeight="1">
      <c r="A45" s="40"/>
      <c r="B45" s="7" t="s">
        <v>43</v>
      </c>
      <c r="C45" s="2"/>
      <c r="D45" s="2"/>
      <c r="E45" s="2">
        <v>1</v>
      </c>
      <c r="F45" s="2"/>
      <c r="G45" s="47"/>
    </row>
    <row r="46" spans="1:7" ht="15" customHeight="1">
      <c r="A46" s="40"/>
      <c r="B46" s="8" t="s">
        <v>44</v>
      </c>
      <c r="C46" s="5"/>
      <c r="D46" s="2"/>
      <c r="E46" s="2">
        <v>0</v>
      </c>
      <c r="F46" s="2"/>
      <c r="G46" s="47"/>
    </row>
    <row r="47" spans="1:7" ht="15" customHeight="1" thickBot="1">
      <c r="A47" s="39"/>
      <c r="B47" s="48" t="s">
        <v>45</v>
      </c>
      <c r="C47" s="49"/>
      <c r="D47" s="148"/>
      <c r="E47" s="148"/>
      <c r="F47" s="148"/>
      <c r="G47" s="149"/>
    </row>
    <row r="48" spans="1:7" ht="27.75" customHeight="1">
      <c r="A48" s="38">
        <v>8</v>
      </c>
      <c r="B48" s="163" t="s">
        <v>46</v>
      </c>
      <c r="C48" s="163"/>
      <c r="D48" s="163"/>
      <c r="E48" s="163"/>
      <c r="F48" s="163"/>
      <c r="G48" s="164"/>
    </row>
    <row r="49" spans="1:7" ht="15" customHeight="1">
      <c r="A49" s="40"/>
      <c r="B49" s="19" t="s">
        <v>47</v>
      </c>
      <c r="C49" s="17"/>
      <c r="D49" s="17"/>
      <c r="E49" s="17">
        <v>3</v>
      </c>
      <c r="F49" s="17"/>
      <c r="G49" s="51">
        <v>3</v>
      </c>
    </row>
    <row r="50" spans="1:7" ht="15" customHeight="1">
      <c r="A50" s="40"/>
      <c r="B50" s="7" t="s">
        <v>48</v>
      </c>
      <c r="C50" s="2"/>
      <c r="D50" s="2"/>
      <c r="E50" s="2">
        <v>1</v>
      </c>
      <c r="F50" s="2"/>
      <c r="G50" s="47"/>
    </row>
    <row r="51" spans="1:7" ht="15" customHeight="1">
      <c r="A51" s="40"/>
      <c r="B51" s="8" t="s">
        <v>49</v>
      </c>
      <c r="C51" s="5"/>
      <c r="D51" s="2"/>
      <c r="E51" s="2">
        <v>0</v>
      </c>
      <c r="F51" s="2"/>
      <c r="G51" s="47"/>
    </row>
    <row r="52" spans="1:7" ht="15" customHeight="1" thickBot="1">
      <c r="A52" s="39"/>
      <c r="B52" s="48" t="s">
        <v>45</v>
      </c>
      <c r="C52" s="49"/>
      <c r="D52" s="179"/>
      <c r="E52" s="180"/>
      <c r="F52" s="180"/>
      <c r="G52" s="181"/>
    </row>
    <row r="53" spans="1:7" ht="27" customHeight="1">
      <c r="A53" s="38">
        <v>9</v>
      </c>
      <c r="B53" s="162" t="s">
        <v>50</v>
      </c>
      <c r="C53" s="163"/>
      <c r="D53" s="163"/>
      <c r="E53" s="163"/>
      <c r="F53" s="163"/>
      <c r="G53" s="164"/>
    </row>
    <row r="54" spans="1:7" ht="15" customHeight="1">
      <c r="A54" s="40"/>
      <c r="B54" s="19" t="s">
        <v>51</v>
      </c>
      <c r="C54" s="17"/>
      <c r="D54" s="17"/>
      <c r="E54" s="17">
        <v>3</v>
      </c>
      <c r="F54" s="17"/>
      <c r="G54" s="51">
        <v>3</v>
      </c>
    </row>
    <row r="55" spans="1:7" ht="15" customHeight="1">
      <c r="A55" s="40"/>
      <c r="B55" s="7" t="s">
        <v>52</v>
      </c>
      <c r="C55" s="2"/>
      <c r="D55" s="2"/>
      <c r="E55" s="2">
        <v>1</v>
      </c>
      <c r="F55" s="2"/>
      <c r="G55" s="47"/>
    </row>
    <row r="56" spans="1:7" ht="15" customHeight="1">
      <c r="A56" s="40"/>
      <c r="B56" s="8" t="s">
        <v>53</v>
      </c>
      <c r="C56" s="5"/>
      <c r="D56" s="2"/>
      <c r="E56" s="2">
        <v>0</v>
      </c>
      <c r="F56" s="2"/>
      <c r="G56" s="47"/>
    </row>
    <row r="57" spans="1:7" ht="15" customHeight="1" thickBot="1">
      <c r="A57" s="39"/>
      <c r="B57" s="48" t="s">
        <v>54</v>
      </c>
      <c r="C57" s="49"/>
      <c r="D57" s="179"/>
      <c r="E57" s="180"/>
      <c r="F57" s="180"/>
      <c r="G57" s="181"/>
    </row>
    <row r="58" spans="1:7" ht="27" customHeight="1">
      <c r="A58" s="38">
        <v>10</v>
      </c>
      <c r="B58" s="166" t="s">
        <v>55</v>
      </c>
      <c r="C58" s="166"/>
      <c r="D58" s="166"/>
      <c r="E58" s="166"/>
      <c r="F58" s="166"/>
      <c r="G58" s="167"/>
    </row>
    <row r="59" spans="1:7">
      <c r="A59" s="40"/>
      <c r="B59" s="18" t="s">
        <v>57</v>
      </c>
      <c r="C59" s="18"/>
      <c r="D59" s="18"/>
      <c r="E59" s="18">
        <v>3</v>
      </c>
      <c r="F59" s="17"/>
      <c r="G59" s="51">
        <v>3</v>
      </c>
    </row>
    <row r="60" spans="1:7">
      <c r="A60" s="40"/>
      <c r="B60" s="10" t="s">
        <v>58</v>
      </c>
      <c r="C60" s="2"/>
      <c r="D60" s="2"/>
      <c r="E60" s="2">
        <v>0</v>
      </c>
      <c r="F60" s="2"/>
      <c r="G60" s="47"/>
    </row>
    <row r="61" spans="1:7" ht="27" customHeight="1" thickBot="1">
      <c r="A61" s="39"/>
      <c r="B61" s="35" t="s">
        <v>56</v>
      </c>
      <c r="C61" s="148"/>
      <c r="D61" s="148"/>
      <c r="E61" s="148"/>
      <c r="F61" s="148"/>
      <c r="G61" s="149"/>
    </row>
    <row r="62" spans="1:7" ht="15" thickBot="1">
      <c r="A62" s="38">
        <v>11</v>
      </c>
      <c r="B62" s="150" t="s">
        <v>61</v>
      </c>
      <c r="C62" s="150"/>
      <c r="D62" s="151"/>
      <c r="E62" s="151"/>
      <c r="F62" s="151"/>
      <c r="G62" s="152"/>
    </row>
    <row r="63" spans="1:7">
      <c r="B63" s="16" t="s">
        <v>25</v>
      </c>
      <c r="C63" s="17"/>
      <c r="D63" s="2"/>
      <c r="E63" s="2">
        <v>0</v>
      </c>
      <c r="F63" s="2"/>
      <c r="G63" s="2"/>
    </row>
    <row r="64" spans="1:7">
      <c r="B64" s="12" t="s">
        <v>26</v>
      </c>
      <c r="C64" s="2"/>
      <c r="D64" s="2"/>
      <c r="E64" s="2">
        <v>1</v>
      </c>
      <c r="F64" s="2"/>
      <c r="G64" s="2"/>
    </row>
    <row r="65" spans="1:7">
      <c r="B65" s="12" t="s">
        <v>27</v>
      </c>
      <c r="C65" s="2"/>
      <c r="D65" s="2"/>
      <c r="E65" s="2">
        <v>2</v>
      </c>
      <c r="F65" s="2"/>
      <c r="G65" s="2"/>
    </row>
    <row r="66" spans="1:7">
      <c r="B66" s="13" t="s">
        <v>62</v>
      </c>
      <c r="C66" s="5"/>
      <c r="D66" s="2"/>
      <c r="E66" s="2">
        <v>3</v>
      </c>
      <c r="F66" s="2"/>
      <c r="G66" s="2">
        <v>3</v>
      </c>
    </row>
    <row r="67" spans="1:7" ht="15" customHeight="1" thickBot="1">
      <c r="B67" s="3" t="s">
        <v>54</v>
      </c>
      <c r="C67" s="24"/>
      <c r="D67" s="182"/>
      <c r="E67" s="183"/>
      <c r="F67" s="183"/>
      <c r="G67" s="184"/>
    </row>
    <row r="68" spans="1:7">
      <c r="A68" s="38">
        <v>12</v>
      </c>
      <c r="B68" s="156" t="s">
        <v>68</v>
      </c>
      <c r="C68" s="143"/>
      <c r="D68" s="143"/>
      <c r="E68" s="143"/>
      <c r="F68" s="143"/>
      <c r="G68" s="144"/>
    </row>
    <row r="69" spans="1:7">
      <c r="A69" s="40"/>
      <c r="B69" s="21" t="s">
        <v>63</v>
      </c>
      <c r="C69" s="17"/>
      <c r="D69" s="17" t="s">
        <v>121</v>
      </c>
      <c r="E69" s="64"/>
      <c r="F69" s="17"/>
      <c r="G69" s="51"/>
    </row>
    <row r="70" spans="1:7">
      <c r="A70" s="40"/>
      <c r="B70" s="14" t="s">
        <v>64</v>
      </c>
      <c r="C70" s="2"/>
      <c r="D70" s="2"/>
      <c r="E70" s="2">
        <v>0</v>
      </c>
      <c r="F70" s="2"/>
      <c r="G70" s="47"/>
    </row>
    <row r="71" spans="1:7" ht="15" customHeight="1">
      <c r="A71" s="40"/>
      <c r="B71" s="11" t="s">
        <v>65</v>
      </c>
      <c r="C71" s="2"/>
      <c r="D71" s="2"/>
      <c r="E71" s="2"/>
      <c r="F71" s="2"/>
      <c r="G71" s="47"/>
    </row>
    <row r="72" spans="1:7" ht="15" customHeight="1">
      <c r="A72" s="40"/>
      <c r="B72" s="11" t="s">
        <v>66</v>
      </c>
      <c r="C72" s="2"/>
      <c r="D72" s="2"/>
      <c r="E72" s="2">
        <v>4</v>
      </c>
      <c r="F72" s="2"/>
      <c r="G72" s="47">
        <v>4</v>
      </c>
    </row>
    <row r="73" spans="1:7" ht="15" customHeight="1">
      <c r="A73" s="40"/>
      <c r="B73" s="11" t="s">
        <v>67</v>
      </c>
      <c r="C73" s="2"/>
      <c r="D73" s="2"/>
      <c r="E73" s="2">
        <v>2</v>
      </c>
      <c r="F73" s="2"/>
      <c r="G73" s="47"/>
    </row>
    <row r="74" spans="1:7" ht="15" customHeight="1">
      <c r="A74" s="40"/>
      <c r="B74" s="15" t="s">
        <v>69</v>
      </c>
      <c r="C74" s="5"/>
      <c r="D74" s="5"/>
      <c r="E74" s="5">
        <v>1</v>
      </c>
      <c r="F74" s="5"/>
      <c r="G74" s="63"/>
    </row>
    <row r="75" spans="1:7" ht="15" customHeight="1" thickBot="1">
      <c r="A75" s="39"/>
      <c r="B75" s="35" t="s">
        <v>54</v>
      </c>
      <c r="C75" s="49"/>
      <c r="D75" s="179"/>
      <c r="E75" s="180"/>
      <c r="F75" s="180"/>
      <c r="G75" s="181"/>
    </row>
    <row r="76" spans="1:7" ht="30" customHeight="1">
      <c r="A76" s="38">
        <v>13</v>
      </c>
      <c r="B76" s="170" t="s">
        <v>70</v>
      </c>
      <c r="C76" s="170"/>
      <c r="D76" s="170"/>
      <c r="E76" s="170"/>
      <c r="F76" s="170"/>
      <c r="G76" s="171"/>
    </row>
    <row r="77" spans="1:7" ht="15" customHeight="1">
      <c r="A77" s="40"/>
      <c r="B77" s="11" t="s">
        <v>71</v>
      </c>
      <c r="C77" s="2"/>
      <c r="D77" s="2"/>
      <c r="E77" s="2">
        <v>3</v>
      </c>
      <c r="F77" s="2"/>
      <c r="G77" s="47">
        <v>3</v>
      </c>
    </row>
    <row r="78" spans="1:7" ht="30" customHeight="1">
      <c r="A78" s="40"/>
      <c r="B78" s="11" t="s">
        <v>72</v>
      </c>
      <c r="C78" s="2"/>
      <c r="D78" s="2"/>
      <c r="E78" s="2">
        <v>2</v>
      </c>
      <c r="F78" s="2"/>
      <c r="G78" s="47"/>
    </row>
    <row r="79" spans="1:7" ht="15" customHeight="1">
      <c r="A79" s="40"/>
      <c r="B79" s="11" t="s">
        <v>73</v>
      </c>
      <c r="C79" s="2"/>
      <c r="D79" s="2"/>
      <c r="E79" s="2">
        <v>1</v>
      </c>
      <c r="F79" s="2"/>
      <c r="G79" s="47"/>
    </row>
    <row r="80" spans="1:7" ht="15" customHeight="1">
      <c r="A80" s="40"/>
      <c r="B80" s="15" t="s">
        <v>74</v>
      </c>
      <c r="C80" s="5"/>
      <c r="D80" s="2"/>
      <c r="E80" s="2">
        <v>0</v>
      </c>
      <c r="F80" s="2"/>
      <c r="G80" s="47"/>
    </row>
    <row r="81" spans="1:10" ht="15" customHeight="1" thickBot="1">
      <c r="A81" s="39"/>
      <c r="B81" s="35" t="s">
        <v>54</v>
      </c>
      <c r="C81" s="49"/>
      <c r="D81" s="179"/>
      <c r="E81" s="180"/>
      <c r="F81" s="180"/>
      <c r="G81" s="181"/>
    </row>
    <row r="82" spans="1:10">
      <c r="A82" s="38">
        <v>14</v>
      </c>
      <c r="B82" s="168" t="s">
        <v>75</v>
      </c>
      <c r="C82" s="168"/>
      <c r="D82" s="168"/>
      <c r="E82" s="168"/>
      <c r="F82" s="168"/>
      <c r="G82" s="169"/>
    </row>
    <row r="83" spans="1:10" ht="15" customHeight="1">
      <c r="A83" s="40"/>
      <c r="B83" s="3" t="s">
        <v>76</v>
      </c>
      <c r="C83" s="2"/>
      <c r="D83" s="2"/>
      <c r="E83" s="2">
        <v>3</v>
      </c>
      <c r="F83" s="2"/>
      <c r="G83" s="47">
        <v>3</v>
      </c>
    </row>
    <row r="84" spans="1:10" ht="27" customHeight="1">
      <c r="A84" s="40"/>
      <c r="B84" s="3" t="s">
        <v>77</v>
      </c>
      <c r="C84" s="2"/>
      <c r="D84" s="2"/>
      <c r="E84" s="2">
        <v>2</v>
      </c>
      <c r="F84" s="2"/>
      <c r="G84" s="47"/>
    </row>
    <row r="85" spans="1:10" ht="15" customHeight="1">
      <c r="A85" s="40"/>
      <c r="B85" s="3" t="s">
        <v>78</v>
      </c>
      <c r="C85" s="2"/>
      <c r="D85" s="2"/>
      <c r="E85" s="2">
        <v>1</v>
      </c>
      <c r="F85" s="2"/>
      <c r="G85" s="47"/>
    </row>
    <row r="86" spans="1:10" ht="15" customHeight="1">
      <c r="A86" s="40"/>
      <c r="B86" s="6" t="s">
        <v>79</v>
      </c>
      <c r="C86" s="5"/>
      <c r="D86" s="2"/>
      <c r="E86" s="2">
        <v>0</v>
      </c>
      <c r="F86" s="2"/>
      <c r="G86" s="47"/>
    </row>
    <row r="87" spans="1:10" ht="15" customHeight="1" thickBot="1">
      <c r="A87" s="39"/>
      <c r="B87" s="48" t="s">
        <v>80</v>
      </c>
      <c r="C87" s="49"/>
      <c r="D87" s="179"/>
      <c r="E87" s="180"/>
      <c r="F87" s="180"/>
      <c r="G87" s="181"/>
    </row>
    <row r="88" spans="1:10">
      <c r="A88" s="38">
        <v>15</v>
      </c>
      <c r="B88" s="156" t="s">
        <v>81</v>
      </c>
      <c r="C88" s="143"/>
      <c r="D88" s="143"/>
      <c r="E88" s="143"/>
      <c r="F88" s="143"/>
      <c r="G88" s="144"/>
    </row>
    <row r="89" spans="1:10" ht="27" customHeight="1">
      <c r="A89" s="40"/>
      <c r="B89" s="22" t="s">
        <v>82</v>
      </c>
      <c r="C89" s="17"/>
      <c r="D89" s="17"/>
      <c r="E89" s="17">
        <v>3</v>
      </c>
      <c r="F89" s="17"/>
      <c r="G89" s="51">
        <v>3</v>
      </c>
    </row>
    <row r="90" spans="1:10" ht="27" customHeight="1">
      <c r="A90" s="40"/>
      <c r="B90" s="11" t="s">
        <v>83</v>
      </c>
      <c r="C90" s="2"/>
      <c r="D90" s="2"/>
      <c r="E90" s="2">
        <v>2</v>
      </c>
      <c r="F90" s="2"/>
      <c r="G90" s="47"/>
      <c r="H90" s="59" t="s">
        <v>108</v>
      </c>
      <c r="I90" s="58">
        <v>42</v>
      </c>
      <c r="J90" s="58">
        <f>SUM(G20:G24, G27:G31,G34:G36,G39:G41,G44:G46,G49:G51,G54:G56,G59:G60,G63:G66,G69:G75,G77:G80,G83:G86,G89:G92)</f>
        <v>42</v>
      </c>
    </row>
    <row r="91" spans="1:10" ht="27" customHeight="1">
      <c r="A91" s="40"/>
      <c r="B91" s="11" t="s">
        <v>84</v>
      </c>
      <c r="C91" s="2"/>
      <c r="D91" s="2"/>
      <c r="E91" s="2">
        <v>1</v>
      </c>
      <c r="F91" s="2"/>
      <c r="G91" s="47"/>
      <c r="H91" s="59"/>
      <c r="I91" s="58"/>
      <c r="J91" s="25"/>
    </row>
    <row r="92" spans="1:10" ht="27" customHeight="1">
      <c r="A92" s="40"/>
      <c r="B92" s="15" t="s">
        <v>85</v>
      </c>
      <c r="C92" s="5"/>
      <c r="D92" s="2"/>
      <c r="E92" s="2">
        <v>0</v>
      </c>
      <c r="F92" s="2"/>
      <c r="G92" s="47"/>
      <c r="H92" s="59" t="s">
        <v>109</v>
      </c>
      <c r="I92" s="58">
        <f>SUM(K10,K17,I90)</f>
        <v>50</v>
      </c>
      <c r="J92" s="25"/>
    </row>
    <row r="93" spans="1:10" ht="15" customHeight="1" thickBot="1">
      <c r="A93" s="39"/>
      <c r="B93" s="35" t="s">
        <v>54</v>
      </c>
      <c r="C93" s="49"/>
      <c r="D93" s="148"/>
      <c r="E93" s="148"/>
      <c r="F93" s="148"/>
      <c r="G93" s="149"/>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134"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1</v>
      </c>
      <c r="F12" s="9">
        <v>1</v>
      </c>
      <c r="G12" s="34">
        <v>0</v>
      </c>
    </row>
    <row r="13" spans="1:11" ht="23" customHeight="1" thickBot="1">
      <c r="A13" s="107"/>
      <c r="B13" s="88" t="s">
        <v>229</v>
      </c>
      <c r="C13" s="9">
        <v>0</v>
      </c>
      <c r="D13" s="11">
        <v>1</v>
      </c>
      <c r="E13" s="9">
        <v>1</v>
      </c>
      <c r="F13" s="9">
        <v>1</v>
      </c>
      <c r="G13" s="34">
        <v>0</v>
      </c>
    </row>
    <row r="14" spans="1:11" ht="27" customHeight="1" thickBot="1">
      <c r="A14" s="107"/>
      <c r="B14" s="88" t="s">
        <v>230</v>
      </c>
      <c r="C14" s="9">
        <v>0</v>
      </c>
      <c r="D14" s="11">
        <v>1</v>
      </c>
      <c r="E14" s="9">
        <v>1</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1</v>
      </c>
      <c r="F16" s="9">
        <v>1</v>
      </c>
      <c r="G16" s="34">
        <v>0</v>
      </c>
    </row>
    <row r="17" spans="1:11" ht="19" customHeight="1" thickBot="1">
      <c r="A17" s="107"/>
      <c r="B17" s="88" t="s">
        <v>233</v>
      </c>
      <c r="C17" s="9">
        <v>0</v>
      </c>
      <c r="D17" s="11">
        <v>1</v>
      </c>
      <c r="E17" s="9">
        <v>1</v>
      </c>
      <c r="F17" s="9">
        <v>0</v>
      </c>
      <c r="G17" s="34">
        <v>0</v>
      </c>
    </row>
    <row r="18" spans="1:11" ht="21" customHeight="1" thickBot="1">
      <c r="A18" s="108"/>
      <c r="B18" s="88" t="s">
        <v>234</v>
      </c>
      <c r="C18" s="9">
        <v>0</v>
      </c>
      <c r="D18" s="35">
        <v>0</v>
      </c>
      <c r="E18" s="36">
        <v>0</v>
      </c>
      <c r="F18" s="36">
        <v>0</v>
      </c>
      <c r="G18" s="37">
        <v>0</v>
      </c>
      <c r="H18" s="109" t="s">
        <v>103</v>
      </c>
      <c r="I18" s="112">
        <f>SUM(C12:G18)*'Point distribution and weighing'!I17</f>
        <v>1.857142857142857</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v>1</v>
      </c>
      <c r="D22" s="96">
        <v>2</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v>1</v>
      </c>
      <c r="D29" s="96">
        <f t="shared" si="1"/>
        <v>2</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v>0</v>
      </c>
      <c r="E40" s="23">
        <f>'Point distribution and weighing'!E40</f>
        <v>1</v>
      </c>
      <c r="F40" s="23">
        <f>'Point distribution and weighing'!F40</f>
        <v>0</v>
      </c>
      <c r="G40" s="23">
        <f>'Point distribution and weighing'!G40</f>
        <v>0</v>
      </c>
    </row>
    <row r="41" spans="1:7" ht="15" customHeight="1">
      <c r="A41" s="107"/>
      <c r="B41" s="6" t="s">
        <v>313</v>
      </c>
      <c r="C41" s="114"/>
      <c r="D41" s="96">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v>0</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v>3</v>
      </c>
      <c r="E49" s="23">
        <f>'Point distribution and weighing'!E49</f>
        <v>3</v>
      </c>
      <c r="F49" s="23">
        <f>'Point distribution and weighing'!F49</f>
        <v>0</v>
      </c>
      <c r="G49" s="23">
        <f>'Point distribution and weighing'!G49</f>
        <v>3</v>
      </c>
    </row>
    <row r="50" spans="1:7" ht="15" customHeight="1" thickBot="1">
      <c r="A50" s="107"/>
      <c r="B50" s="102" t="s">
        <v>247</v>
      </c>
      <c r="C50" s="96">
        <v>1</v>
      </c>
      <c r="D50" s="96">
        <v>0</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ref="D51" si="5">IF(C51=1, E51,)</f>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v>0</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v>1</v>
      </c>
      <c r="D65" s="96">
        <f t="shared" si="8"/>
        <v>2</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c r="D69" s="98" t="s">
        <v>121</v>
      </c>
      <c r="E69" s="117"/>
      <c r="F69" s="98"/>
      <c r="G69" s="99"/>
    </row>
    <row r="70" spans="1:7">
      <c r="A70" s="107"/>
      <c r="B70" s="14" t="s">
        <v>291</v>
      </c>
      <c r="C70" s="96">
        <v>1</v>
      </c>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327</v>
      </c>
      <c r="C76" s="170"/>
      <c r="D76" s="170"/>
      <c r="E76" s="170"/>
      <c r="F76" s="170"/>
      <c r="G76" s="171"/>
    </row>
    <row r="77" spans="1:7" ht="15" customHeight="1">
      <c r="A77" s="107"/>
      <c r="B77" s="11" t="s">
        <v>293</v>
      </c>
      <c r="C77" s="96"/>
      <c r="D77" s="96">
        <v>3</v>
      </c>
      <c r="E77" s="23">
        <f>'Point distribution and weighing'!E77</f>
        <v>3</v>
      </c>
      <c r="F77" s="23">
        <f>'Point distribution and weighing'!F77</f>
        <v>0</v>
      </c>
      <c r="G77" s="23">
        <f>'Point distribution and weighing'!G77</f>
        <v>3</v>
      </c>
    </row>
    <row r="78" spans="1:7" ht="30" customHeight="1">
      <c r="A78" s="107"/>
      <c r="B78" s="11" t="s">
        <v>294</v>
      </c>
      <c r="C78" s="96"/>
      <c r="D78" s="96">
        <f t="shared" ref="D78:D80" si="10">IF(C78=1, E78,)</f>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v>1</v>
      </c>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v>3</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ref="D90:D92" si="12">IF(C90=1, E90,)</f>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v>1</v>
      </c>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4" spans="1:7">
      <c r="C94" s="119" t="s">
        <v>127</v>
      </c>
      <c r="D94" s="119" t="s">
        <v>97</v>
      </c>
    </row>
    <row r="95" spans="1:7" ht="22">
      <c r="C95" s="109" t="s">
        <v>107</v>
      </c>
      <c r="D95" s="112">
        <f>SUM(D20:D24, D27:D31,D34:D36,D39:D41,D44:D46,D49:D51,D54:D56,D59:D60,D63:D66,D69:D74,D77:D80,D83:D86,D89:D92)</f>
        <v>21</v>
      </c>
      <c r="E95" s="111" t="s">
        <v>108</v>
      </c>
      <c r="F95" s="112">
        <f>SUM(G20:G24, G27:G31,G34:G36,G39:G41,G44:G46,G49:G51,G54:G56,G59:G60,G63:G66,G69:G75,G77:G80,G83:G86,G89:G92)</f>
        <v>42</v>
      </c>
    </row>
    <row r="96" spans="1:7">
      <c r="C96" s="109" t="s">
        <v>124</v>
      </c>
      <c r="D96" s="112">
        <f>SUM(I10,I18)</f>
        <v>3.4571428571428573</v>
      </c>
      <c r="E96" s="111" t="s">
        <v>125</v>
      </c>
      <c r="F96" s="112">
        <f>SUM(K10,K18)</f>
        <v>8</v>
      </c>
      <c r="G96" s="92"/>
    </row>
    <row r="97" spans="3:7">
      <c r="C97" s="109" t="s">
        <v>104</v>
      </c>
      <c r="D97" s="112">
        <f>SUM(D95:D96)</f>
        <v>24.457142857142856</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0</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1</v>
      </c>
      <c r="G12" s="34">
        <v>0</v>
      </c>
    </row>
    <row r="13" spans="1:11" ht="15" customHeight="1" thickBot="1">
      <c r="A13" s="107"/>
      <c r="B13" s="88" t="s">
        <v>229</v>
      </c>
      <c r="C13" s="9">
        <v>0</v>
      </c>
      <c r="D13" s="11">
        <v>1</v>
      </c>
      <c r="E13" s="9">
        <v>0</v>
      </c>
      <c r="F13" s="9">
        <v>1</v>
      </c>
      <c r="G13" s="34">
        <v>0</v>
      </c>
    </row>
    <row r="14" spans="1:11" ht="27" customHeight="1" thickBot="1">
      <c r="A14" s="107"/>
      <c r="B14" s="88" t="s">
        <v>230</v>
      </c>
      <c r="C14" s="9">
        <v>0</v>
      </c>
      <c r="D14" s="11">
        <v>1</v>
      </c>
      <c r="E14" s="9">
        <v>0</v>
      </c>
      <c r="F14" s="9">
        <v>0</v>
      </c>
      <c r="G14" s="34">
        <v>0</v>
      </c>
    </row>
    <row r="15" spans="1:11" ht="15" customHeight="1" thickBot="1">
      <c r="A15" s="107"/>
      <c r="B15" s="88" t="s">
        <v>231</v>
      </c>
      <c r="C15" s="9">
        <v>0</v>
      </c>
      <c r="D15" s="11">
        <v>1</v>
      </c>
      <c r="E15" s="9">
        <v>0</v>
      </c>
      <c r="F15" s="9">
        <v>1</v>
      </c>
      <c r="G15" s="34">
        <v>0</v>
      </c>
    </row>
    <row r="16" spans="1:11" ht="15" customHeight="1" thickBot="1">
      <c r="A16" s="107"/>
      <c r="B16" s="88" t="s">
        <v>232</v>
      </c>
      <c r="C16" s="9">
        <v>0</v>
      </c>
      <c r="D16" s="11">
        <v>1</v>
      </c>
      <c r="E16" s="9">
        <v>0</v>
      </c>
      <c r="F16" s="9">
        <v>1</v>
      </c>
      <c r="G16" s="34">
        <v>0</v>
      </c>
    </row>
    <row r="17" spans="1:11" ht="27" customHeight="1" thickBot="1">
      <c r="A17" s="107"/>
      <c r="B17" s="88" t="s">
        <v>233</v>
      </c>
      <c r="C17" s="9">
        <v>0</v>
      </c>
      <c r="D17" s="11">
        <v>1</v>
      </c>
      <c r="E17" s="9">
        <v>0</v>
      </c>
      <c r="F17" s="9">
        <v>1</v>
      </c>
      <c r="G17" s="34">
        <v>0</v>
      </c>
    </row>
    <row r="18" spans="1:11" ht="15" customHeight="1" thickBot="1">
      <c r="A18" s="108"/>
      <c r="B18" s="88" t="s">
        <v>234</v>
      </c>
      <c r="C18" s="9">
        <v>0</v>
      </c>
      <c r="D18" s="35">
        <v>0</v>
      </c>
      <c r="E18" s="36">
        <v>0</v>
      </c>
      <c r="F18" s="36">
        <v>0</v>
      </c>
      <c r="G18" s="37">
        <v>0</v>
      </c>
      <c r="H18" s="109" t="s">
        <v>103</v>
      </c>
      <c r="I18" s="112">
        <f>SUM(C12:G18)*'Point distribution and weighing'!I17</f>
        <v>1.5714285714285714</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v>1</v>
      </c>
      <c r="E21" s="23">
        <f>'Point distribution and weighing'!E21</f>
        <v>1</v>
      </c>
      <c r="F21" s="23">
        <f>'Point distribution and weighing'!F21</f>
        <v>0</v>
      </c>
      <c r="G21" s="23">
        <f>'Point distribution and weighing'!G21</f>
        <v>0</v>
      </c>
    </row>
    <row r="22" spans="1:11">
      <c r="A22" s="107"/>
      <c r="B22" s="1" t="s">
        <v>280</v>
      </c>
      <c r="C22" s="96">
        <v>1</v>
      </c>
      <c r="D22" s="96">
        <v>0</v>
      </c>
      <c r="E22" s="23">
        <f>'Point distribution and weighing'!E22</f>
        <v>2</v>
      </c>
      <c r="F22" s="23">
        <f>'Point distribution and weighing'!F22</f>
        <v>0</v>
      </c>
      <c r="G22" s="23">
        <f>'Point distribution and weighing'!G22</f>
        <v>0</v>
      </c>
    </row>
    <row r="23" spans="1:11">
      <c r="A23" s="107"/>
      <c r="B23" s="1" t="s">
        <v>281</v>
      </c>
      <c r="C23" s="96"/>
      <c r="D23" s="96">
        <f t="shared" ref="D23:D24" si="0">IF(C23=1, E23,)</f>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v>1</v>
      </c>
      <c r="E28" s="23">
        <f>'Point distribution and weighing'!E28</f>
        <v>1</v>
      </c>
      <c r="F28" s="23">
        <f>'Point distribution and weighing'!F28</f>
        <v>0</v>
      </c>
      <c r="G28" s="23">
        <f>'Point distribution and weighing'!G28</f>
        <v>0</v>
      </c>
    </row>
    <row r="29" spans="1:11">
      <c r="B29" s="1" t="s">
        <v>280</v>
      </c>
      <c r="C29" s="96">
        <v>1</v>
      </c>
      <c r="D29" s="96">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c r="D35" s="96">
        <v>1</v>
      </c>
      <c r="E35" s="23">
        <f>'Point distribution and weighing'!E35</f>
        <v>1</v>
      </c>
      <c r="F35" s="23">
        <f>'Point distribution and weighing'!F35</f>
        <v>0</v>
      </c>
      <c r="G35" s="23">
        <f>'Point distribution and weighing'!G35</f>
        <v>0</v>
      </c>
    </row>
    <row r="36" spans="1:7" ht="15" customHeight="1">
      <c r="A36" s="107"/>
      <c r="B36" s="6" t="s">
        <v>310</v>
      </c>
      <c r="C36" s="114">
        <v>1</v>
      </c>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v>0</v>
      </c>
      <c r="E40" s="23">
        <f>'Point distribution and weighing'!E40</f>
        <v>1</v>
      </c>
      <c r="F40" s="23">
        <f>'Point distribution and weighing'!F40</f>
        <v>0</v>
      </c>
      <c r="G40" s="23">
        <f>'Point distribution and weighing'!G40</f>
        <v>0</v>
      </c>
    </row>
    <row r="41" spans="1:7" ht="15" customHeight="1">
      <c r="A41" s="107"/>
      <c r="B41" s="6" t="s">
        <v>313</v>
      </c>
      <c r="C41" s="114"/>
      <c r="D41" s="96">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t="s">
        <v>128</v>
      </c>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 si="7">IF(C59=1, E59,)</f>
        <v>0</v>
      </c>
      <c r="E59" s="23">
        <f>'Point distribution and weighing'!E59</f>
        <v>3</v>
      </c>
      <c r="F59" s="23">
        <f>'Point distribution and weighing'!F59</f>
        <v>0</v>
      </c>
      <c r="G59" s="23">
        <f>'Point distribution and weighing'!G59</f>
        <v>3</v>
      </c>
    </row>
    <row r="60" spans="1:7">
      <c r="A60" s="107"/>
      <c r="B60" s="10" t="s">
        <v>58</v>
      </c>
      <c r="C60" s="96">
        <v>1</v>
      </c>
      <c r="D60" s="96">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v>1</v>
      </c>
      <c r="D63" s="96">
        <f t="shared" ref="D63:D65"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f>IF(AND(C73=1, C72=0), E73,)</f>
        <v>0</v>
      </c>
      <c r="E73" s="23">
        <f>'Point distribution and weighing'!E73</f>
        <v>2</v>
      </c>
      <c r="F73" s="23">
        <f>'Point distribution and weighing'!F73</f>
        <v>0</v>
      </c>
      <c r="G73" s="23">
        <f>'Point distribution and weighing'!G73</f>
        <v>0</v>
      </c>
    </row>
    <row r="74" spans="1:7" ht="15" customHeight="1">
      <c r="A74" s="107"/>
      <c r="B74" s="15" t="s">
        <v>317</v>
      </c>
      <c r="C74" s="114">
        <v>1</v>
      </c>
      <c r="D74" s="96">
        <f>IF(AND(C74=1, C73=0, C72=0), E74,)</f>
        <v>1</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327</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v>1</v>
      </c>
      <c r="D85" s="96">
        <f t="shared" si="11"/>
        <v>1</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4" spans="1:7">
      <c r="C94" s="119" t="s">
        <v>127</v>
      </c>
      <c r="D94" s="119" t="s">
        <v>98</v>
      </c>
    </row>
    <row r="95" spans="1:7" ht="22">
      <c r="C95" s="109" t="s">
        <v>107</v>
      </c>
      <c r="D95" s="112">
        <f>SUM(D20:D24, D27:D31,D34:D36,D39:D41,D44:D46,D49:D51,D54:D56,D59:D60,D63:D66,D69:D74,D77:D80,D83:D86,D89:D92)</f>
        <v>13</v>
      </c>
      <c r="E95" s="111" t="s">
        <v>108</v>
      </c>
      <c r="F95" s="112">
        <f>SUM(G20:G24, G27:G31,G34:G36,G39:G41,G44:G46,G49:G51,G54:G56,G59:G60,G63:G66,G69:G75,G77:G80,G83:G86,G89:G92)</f>
        <v>42</v>
      </c>
    </row>
    <row r="96" spans="1:7">
      <c r="C96" s="109" t="s">
        <v>124</v>
      </c>
      <c r="D96" s="112">
        <f>SUM(I10,I18)</f>
        <v>3.1714285714285717</v>
      </c>
      <c r="E96" s="111" t="s">
        <v>125</v>
      </c>
      <c r="F96" s="112">
        <f>SUM(K10,K18)</f>
        <v>8</v>
      </c>
      <c r="G96" s="92"/>
    </row>
    <row r="97" spans="3:7">
      <c r="C97" s="109" t="s">
        <v>104</v>
      </c>
      <c r="D97" s="112">
        <f>SUM(D95:D96)</f>
        <v>16.171428571428571</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0</v>
      </c>
      <c r="D9" s="35"/>
      <c r="E9" s="11"/>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1</v>
      </c>
      <c r="G12" s="34">
        <v>0</v>
      </c>
    </row>
    <row r="13" spans="1:11" ht="15" customHeight="1" thickBot="1">
      <c r="A13" s="107"/>
      <c r="B13" s="88" t="s">
        <v>229</v>
      </c>
      <c r="C13" s="9">
        <v>0</v>
      </c>
      <c r="D13" s="11">
        <v>1</v>
      </c>
      <c r="E13" s="9">
        <v>0</v>
      </c>
      <c r="F13" s="9">
        <v>0</v>
      </c>
      <c r="G13" s="34">
        <v>0</v>
      </c>
    </row>
    <row r="14" spans="1:11" ht="27" customHeight="1" thickBot="1">
      <c r="A14" s="107"/>
      <c r="B14" s="88" t="s">
        <v>230</v>
      </c>
      <c r="C14" s="9">
        <v>0</v>
      </c>
      <c r="D14" s="11">
        <v>1</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0</v>
      </c>
      <c r="F16" s="9">
        <v>1</v>
      </c>
      <c r="G16" s="34">
        <v>0</v>
      </c>
    </row>
    <row r="17" spans="1:11" ht="27" customHeight="1" thickBot="1">
      <c r="A17" s="107"/>
      <c r="B17" s="88" t="s">
        <v>233</v>
      </c>
      <c r="C17" s="9">
        <v>0</v>
      </c>
      <c r="D17" s="11">
        <v>1</v>
      </c>
      <c r="E17" s="9">
        <v>0</v>
      </c>
      <c r="F17" s="9">
        <v>1</v>
      </c>
      <c r="G17" s="34">
        <v>0</v>
      </c>
    </row>
    <row r="18" spans="1:11" ht="15" customHeight="1" thickBot="1">
      <c r="A18" s="108"/>
      <c r="B18" s="88" t="s">
        <v>234</v>
      </c>
      <c r="C18" s="9">
        <v>0</v>
      </c>
      <c r="D18" s="35">
        <v>0</v>
      </c>
      <c r="E18" s="36">
        <v>0</v>
      </c>
      <c r="F18" s="36">
        <v>0</v>
      </c>
      <c r="G18" s="37">
        <v>0</v>
      </c>
      <c r="H18" s="109" t="s">
        <v>103</v>
      </c>
      <c r="I18" s="112">
        <f>SUM(C12:G18)*'Point distribution and weighing'!I17</f>
        <v>1.1428571428571428</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v>1</v>
      </c>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v>1</v>
      </c>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c r="D69" s="98" t="s">
        <v>121</v>
      </c>
      <c r="E69" s="117"/>
      <c r="F69" s="98"/>
      <c r="G69" s="99"/>
    </row>
    <row r="70" spans="1:7">
      <c r="A70" s="107"/>
      <c r="B70" s="14" t="s">
        <v>291</v>
      </c>
      <c r="C70" s="96">
        <v>1</v>
      </c>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f>IF(AND(C73=1, C72=0), E73,)</f>
        <v>0</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v>1</v>
      </c>
      <c r="D85" s="96">
        <f t="shared" si="11"/>
        <v>1</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4" spans="1:7">
      <c r="C94" s="119" t="s">
        <v>127</v>
      </c>
      <c r="D94" s="119" t="s">
        <v>99</v>
      </c>
    </row>
    <row r="95" spans="1:7" ht="22">
      <c r="C95" s="109" t="s">
        <v>107</v>
      </c>
      <c r="D95" s="112">
        <f>SUM(D20:D24, D27:D31,D34:D36,D39:D41,D44:D46,D49:D51,D54:D56,D59:D60,D63:D66,D69:D74,D77:D80,D83:D86,D89:D92)</f>
        <v>10</v>
      </c>
      <c r="E95" s="111" t="s">
        <v>108</v>
      </c>
      <c r="F95" s="112">
        <f>SUM(G20:G24, G27:G31,G34:G36,G39:G41,G44:G46,G49:G51,G54:G56,G59:G60,G63:G66,G69:G75,G77:G80,G83:G86,G89:G92)</f>
        <v>42</v>
      </c>
    </row>
    <row r="96" spans="1:7">
      <c r="C96" s="109" t="s">
        <v>124</v>
      </c>
      <c r="D96" s="112">
        <f>SUM(I10,I18)</f>
        <v>2.7428571428571429</v>
      </c>
      <c r="E96" s="111" t="s">
        <v>125</v>
      </c>
      <c r="F96" s="112">
        <f>SUM(K10,K18)</f>
        <v>8</v>
      </c>
      <c r="G96" s="92"/>
    </row>
    <row r="97" spans="3:7">
      <c r="C97" s="109" t="s">
        <v>104</v>
      </c>
      <c r="D97" s="112">
        <f>SUM(D95:D96)</f>
        <v>12.742857142857144</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78"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1</v>
      </c>
      <c r="G12" s="34">
        <v>0</v>
      </c>
    </row>
    <row r="13" spans="1:11" ht="15" customHeight="1" thickBot="1">
      <c r="A13" s="107"/>
      <c r="B13" s="88" t="s">
        <v>229</v>
      </c>
      <c r="C13" s="9">
        <v>0</v>
      </c>
      <c r="D13" s="11">
        <v>1</v>
      </c>
      <c r="E13" s="9">
        <v>0</v>
      </c>
      <c r="F13" s="9">
        <v>0</v>
      </c>
      <c r="G13" s="34">
        <v>0</v>
      </c>
    </row>
    <row r="14" spans="1:11" ht="27" customHeight="1" thickBot="1">
      <c r="A14" s="107"/>
      <c r="B14" s="88" t="s">
        <v>230</v>
      </c>
      <c r="C14" s="9">
        <v>0</v>
      </c>
      <c r="D14" s="11">
        <v>1</v>
      </c>
      <c r="E14" s="9">
        <v>0</v>
      </c>
      <c r="F14" s="9">
        <v>1</v>
      </c>
      <c r="G14" s="34">
        <v>0</v>
      </c>
    </row>
    <row r="15" spans="1:11" ht="15" customHeight="1" thickBot="1">
      <c r="A15" s="107"/>
      <c r="B15" s="88" t="s">
        <v>231</v>
      </c>
      <c r="C15" s="9">
        <v>0</v>
      </c>
      <c r="D15" s="11">
        <v>0</v>
      </c>
      <c r="E15" s="9">
        <v>1</v>
      </c>
      <c r="F15" s="9">
        <v>0</v>
      </c>
      <c r="G15" s="34">
        <v>0</v>
      </c>
    </row>
    <row r="16" spans="1:11" ht="15" customHeight="1" thickBot="1">
      <c r="A16" s="107"/>
      <c r="B16" s="88" t="s">
        <v>232</v>
      </c>
      <c r="C16" s="9">
        <v>0</v>
      </c>
      <c r="D16" s="11">
        <v>1</v>
      </c>
      <c r="E16" s="9">
        <v>0</v>
      </c>
      <c r="F16" s="9">
        <v>0</v>
      </c>
      <c r="G16" s="34">
        <v>0</v>
      </c>
    </row>
    <row r="17" spans="1:11" ht="27" customHeight="1" thickBot="1">
      <c r="A17" s="107"/>
      <c r="B17" s="88" t="s">
        <v>233</v>
      </c>
      <c r="C17" s="9">
        <v>0</v>
      </c>
      <c r="D17" s="11">
        <v>1</v>
      </c>
      <c r="E17" s="9">
        <v>0</v>
      </c>
      <c r="F17" s="9">
        <v>1</v>
      </c>
      <c r="G17" s="34">
        <v>0</v>
      </c>
    </row>
    <row r="18" spans="1:11" ht="15" customHeight="1" thickBot="1">
      <c r="A18" s="108"/>
      <c r="B18" s="88" t="s">
        <v>234</v>
      </c>
      <c r="C18" s="9">
        <v>0</v>
      </c>
      <c r="D18" s="35">
        <v>0</v>
      </c>
      <c r="E18" s="36">
        <v>1</v>
      </c>
      <c r="F18" s="36">
        <v>0</v>
      </c>
      <c r="G18" s="37">
        <v>0</v>
      </c>
      <c r="H18" s="109" t="s">
        <v>103</v>
      </c>
      <c r="I18" s="112">
        <f>SUM(C12:G18)*'Point distribution and weighing'!I17</f>
        <v>1.4285714285714284</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v>1</v>
      </c>
      <c r="D21" s="96">
        <f t="shared" ref="D21:D24" si="0">IF(C21=1, E21,)</f>
        <v>1</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t="s">
        <v>129</v>
      </c>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v>1</v>
      </c>
      <c r="D28" s="96">
        <f t="shared" si="1"/>
        <v>1</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t="s">
        <v>130</v>
      </c>
      <c r="E32" s="136"/>
      <c r="F32" s="136"/>
      <c r="G32" s="137"/>
    </row>
    <row r="33" spans="1:7">
      <c r="A33" s="38">
        <v>5</v>
      </c>
      <c r="B33" s="143" t="s">
        <v>300</v>
      </c>
      <c r="C33" s="143"/>
      <c r="D33" s="143"/>
      <c r="E33" s="143"/>
      <c r="F33" s="143"/>
      <c r="G33" s="144"/>
    </row>
    <row r="34" spans="1:7" ht="40" customHeight="1">
      <c r="A34" s="107"/>
      <c r="B34" s="20" t="s">
        <v>308</v>
      </c>
      <c r="C34" s="98">
        <v>1</v>
      </c>
      <c r="D34" s="96">
        <f t="shared" ref="D34:D36" si="2">IF(C34=1, E34,)</f>
        <v>3</v>
      </c>
      <c r="E34" s="23">
        <f>'Point distribution and weighing'!E34</f>
        <v>3</v>
      </c>
      <c r="F34" s="23">
        <f>'Point distribution and weighing'!F34</f>
        <v>0</v>
      </c>
      <c r="G34" s="23">
        <f>'Point distribution and weighing'!G34</f>
        <v>3</v>
      </c>
    </row>
    <row r="35" spans="1:7" ht="27" customHeight="1">
      <c r="A35" s="107"/>
      <c r="B35" s="3" t="s">
        <v>309</v>
      </c>
      <c r="C35" s="96"/>
      <c r="D35" s="96">
        <f t="shared" si="2"/>
        <v>0</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c r="D45" s="96">
        <f t="shared" si="4"/>
        <v>0</v>
      </c>
      <c r="E45" s="23">
        <f>'Point distribution and weighing'!E45</f>
        <v>1</v>
      </c>
      <c r="F45" s="23">
        <f>'Point distribution and weighing'!F45</f>
        <v>0</v>
      </c>
      <c r="G45" s="23">
        <f>'Point distribution and weighing'!G45</f>
        <v>0</v>
      </c>
    </row>
    <row r="46" spans="1:7" ht="15" customHeight="1" thickBot="1">
      <c r="A46" s="107"/>
      <c r="B46" s="103" t="s">
        <v>244</v>
      </c>
      <c r="C46" s="114">
        <v>1</v>
      </c>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v>1</v>
      </c>
      <c r="D59" s="96">
        <f t="shared" ref="D59:D60" si="7">IF(C59=1, E59,)</f>
        <v>3</v>
      </c>
      <c r="E59" s="23">
        <f>'Point distribution and weighing'!E59</f>
        <v>3</v>
      </c>
      <c r="F59" s="23">
        <f>'Point distribution and weighing'!F59</f>
        <v>0</v>
      </c>
      <c r="G59" s="23">
        <f>'Point distribution and weighing'!G59</f>
        <v>3</v>
      </c>
    </row>
    <row r="60" spans="1:7">
      <c r="A60" s="107"/>
      <c r="B60" s="10" t="s">
        <v>58</v>
      </c>
      <c r="C60" s="96"/>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v>1</v>
      </c>
      <c r="D64" s="96">
        <f t="shared" si="8"/>
        <v>1</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t="s">
        <v>131</v>
      </c>
      <c r="E93" s="133"/>
      <c r="F93" s="133"/>
      <c r="G93" s="134"/>
    </row>
    <row r="94" spans="1:7">
      <c r="C94" s="119" t="s">
        <v>127</v>
      </c>
      <c r="D94" s="119" t="s">
        <v>132</v>
      </c>
    </row>
    <row r="95" spans="1:7" ht="22">
      <c r="C95" s="109" t="s">
        <v>107</v>
      </c>
      <c r="D95" s="112">
        <f>SUM(D20:D24, D27:D31,D34:D36,D39:D41,D44:D46,D49:D51,D54:D56,D59:D60,D63:D66,D69:D74,D77:D80,D83:D86,D89:D92)</f>
        <v>22</v>
      </c>
      <c r="E95" s="111" t="s">
        <v>108</v>
      </c>
      <c r="F95" s="112">
        <f>SUM(G20:G24, G27:G31,G34:G36,G39:G41,G44:G46,G49:G51,G54:G56,G59:G60,G63:G66,G69:G75,G77:G80,G83:G86,G89:G92)</f>
        <v>42</v>
      </c>
    </row>
    <row r="96" spans="1:7">
      <c r="C96" s="109" t="s">
        <v>124</v>
      </c>
      <c r="D96" s="112">
        <f>SUM(I10,I18)</f>
        <v>3.0285714285714285</v>
      </c>
      <c r="E96" s="111" t="s">
        <v>125</v>
      </c>
      <c r="F96" s="112">
        <f>SUM(K10,K18)</f>
        <v>8</v>
      </c>
      <c r="G96" s="92"/>
    </row>
    <row r="97" spans="3:7">
      <c r="C97" s="109" t="s">
        <v>104</v>
      </c>
      <c r="D97" s="112">
        <f>SUM(D95:D96)</f>
        <v>25.028571428571428</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c r="E12" s="9">
        <v>0</v>
      </c>
      <c r="F12" s="9">
        <v>1</v>
      </c>
      <c r="G12" s="34">
        <v>0</v>
      </c>
    </row>
    <row r="13" spans="1:11" ht="15" customHeight="1" thickBot="1">
      <c r="A13" s="107"/>
      <c r="B13" s="88" t="s">
        <v>229</v>
      </c>
      <c r="C13" s="9">
        <v>0</v>
      </c>
      <c r="D13" s="11">
        <v>1</v>
      </c>
      <c r="E13" s="9">
        <v>0</v>
      </c>
      <c r="F13" s="9">
        <v>1</v>
      </c>
      <c r="G13" s="34">
        <v>0</v>
      </c>
    </row>
    <row r="14" spans="1:11" ht="27" customHeight="1" thickBot="1">
      <c r="A14" s="107"/>
      <c r="B14" s="88" t="s">
        <v>230</v>
      </c>
      <c r="C14" s="9">
        <v>0</v>
      </c>
      <c r="D14" s="11">
        <v>1</v>
      </c>
      <c r="E14" s="9">
        <v>0</v>
      </c>
      <c r="F14" s="9">
        <v>0</v>
      </c>
      <c r="G14" s="34">
        <v>0</v>
      </c>
    </row>
    <row r="15" spans="1:11" ht="15" customHeight="1" thickBot="1">
      <c r="A15" s="107"/>
      <c r="B15" s="88" t="s">
        <v>231</v>
      </c>
      <c r="C15" s="9">
        <v>0</v>
      </c>
      <c r="D15" s="11">
        <v>1</v>
      </c>
      <c r="E15" s="9">
        <v>0</v>
      </c>
      <c r="F15" s="9">
        <v>1</v>
      </c>
      <c r="G15" s="34">
        <v>0</v>
      </c>
    </row>
    <row r="16" spans="1:11" ht="15" customHeight="1" thickBot="1">
      <c r="A16" s="107"/>
      <c r="B16" s="88" t="s">
        <v>232</v>
      </c>
      <c r="C16" s="9">
        <v>0</v>
      </c>
      <c r="D16" s="11">
        <v>1</v>
      </c>
      <c r="E16" s="9">
        <v>0</v>
      </c>
      <c r="F16" s="9">
        <v>1</v>
      </c>
      <c r="G16" s="34">
        <v>0</v>
      </c>
    </row>
    <row r="17" spans="1:11" ht="27" customHeight="1" thickBot="1">
      <c r="A17" s="107"/>
      <c r="B17" s="88" t="s">
        <v>233</v>
      </c>
      <c r="C17" s="9">
        <v>0</v>
      </c>
      <c r="D17" s="11">
        <v>1</v>
      </c>
      <c r="E17" s="9">
        <v>0</v>
      </c>
      <c r="F17" s="9">
        <v>1</v>
      </c>
      <c r="G17" s="34">
        <v>0</v>
      </c>
    </row>
    <row r="18" spans="1:11" ht="15" customHeight="1" thickBot="1">
      <c r="A18" s="108"/>
      <c r="B18" s="88" t="s">
        <v>234</v>
      </c>
      <c r="C18" s="9">
        <v>0</v>
      </c>
      <c r="D18" s="35">
        <v>0</v>
      </c>
      <c r="E18" s="9">
        <v>0</v>
      </c>
      <c r="F18" s="36">
        <v>0</v>
      </c>
      <c r="G18" s="37">
        <v>0</v>
      </c>
      <c r="H18" s="109" t="s">
        <v>103</v>
      </c>
      <c r="I18" s="112">
        <f>SUM(C12:G18)*'Point distribution and weighing'!I17</f>
        <v>1.4285714285714284</v>
      </c>
      <c r="J18" s="111" t="s">
        <v>106</v>
      </c>
      <c r="K18" s="112">
        <v>5</v>
      </c>
    </row>
    <row r="19" spans="1:11" ht="27" customHeight="1">
      <c r="A19" s="46">
        <v>3</v>
      </c>
      <c r="B19" s="162" t="s">
        <v>298</v>
      </c>
      <c r="C19" s="163"/>
      <c r="D19" s="163"/>
      <c r="E19" s="163"/>
      <c r="F19" s="163"/>
      <c r="G19" s="164"/>
    </row>
    <row r="20" spans="1:11">
      <c r="A20" s="107"/>
      <c r="B20" s="1" t="s">
        <v>278</v>
      </c>
      <c r="C20" s="96"/>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v>1</v>
      </c>
      <c r="D22" s="96">
        <f t="shared" si="0"/>
        <v>2</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v>1</v>
      </c>
      <c r="D29" s="96">
        <f t="shared" si="1"/>
        <v>2</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v>1</v>
      </c>
      <c r="D39" s="96">
        <f t="shared" ref="D39:D41" si="3">IF(C39=1, E39,)</f>
        <v>3</v>
      </c>
      <c r="E39" s="23">
        <f>'Point distribution and weighing'!E39</f>
        <v>3</v>
      </c>
      <c r="F39" s="23">
        <f>'Point distribution and weighing'!F39</f>
        <v>0</v>
      </c>
      <c r="G39" s="23">
        <f>'Point distribution and weighing'!G39</f>
        <v>3</v>
      </c>
    </row>
    <row r="40" spans="1:7" ht="27" customHeight="1">
      <c r="A40" s="107"/>
      <c r="B40" s="3" t="s">
        <v>312</v>
      </c>
      <c r="C40" s="96"/>
      <c r="D40" s="96">
        <f t="shared" si="3"/>
        <v>0</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f t="shared" si="4"/>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v>1</v>
      </c>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v>1</v>
      </c>
      <c r="D84" s="96">
        <f t="shared" si="11"/>
        <v>2</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t="s">
        <v>89</v>
      </c>
      <c r="E93" s="133"/>
      <c r="F93" s="133"/>
      <c r="G93" s="134"/>
    </row>
    <row r="94" spans="1:7">
      <c r="C94" s="119" t="s">
        <v>127</v>
      </c>
      <c r="D94" s="119" t="s">
        <v>100</v>
      </c>
    </row>
    <row r="95" spans="1:7" ht="22">
      <c r="C95" s="109" t="s">
        <v>107</v>
      </c>
      <c r="D95" s="112">
        <f>SUM(D20:D24, D27:D31,D34:D36,D39:D41,D44:D46,D49:D51,D54:D56,D59:D60,D63:D66,D69:D74,D77:D80,D83:D86,D89:D92)</f>
        <v>20</v>
      </c>
      <c r="E95" s="111" t="s">
        <v>108</v>
      </c>
      <c r="F95" s="112">
        <f>SUM(G20:G24, G27:G31,G34:G36,G39:G41,G44:G46,G49:G51,G54:G56,G59:G60,G63:G66,G69:G75,G77:G80,G83:G86,G89:G92)</f>
        <v>42</v>
      </c>
    </row>
    <row r="96" spans="1:7">
      <c r="C96" s="109" t="s">
        <v>124</v>
      </c>
      <c r="D96" s="112">
        <f>SUM(I10,I18)</f>
        <v>3.0285714285714285</v>
      </c>
      <c r="E96" s="111" t="s">
        <v>125</v>
      </c>
      <c r="F96" s="112">
        <f>SUM(K10,K18)</f>
        <v>8</v>
      </c>
      <c r="G96" s="92"/>
    </row>
    <row r="97" spans="3:7">
      <c r="C97" s="109" t="s">
        <v>104</v>
      </c>
      <c r="D97" s="112">
        <f>SUM(D95:D96)</f>
        <v>23.028571428571428</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c r="D9" s="35">
        <v>1</v>
      </c>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1.8</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1</v>
      </c>
      <c r="F12" s="9">
        <v>1</v>
      </c>
      <c r="G12" s="34">
        <v>0</v>
      </c>
    </row>
    <row r="13" spans="1:11" ht="15" customHeight="1" thickBot="1">
      <c r="A13" s="107"/>
      <c r="B13" s="88" t="s">
        <v>229</v>
      </c>
      <c r="C13" s="9">
        <v>0</v>
      </c>
      <c r="D13" s="11">
        <v>1</v>
      </c>
      <c r="E13" s="9">
        <v>0</v>
      </c>
      <c r="F13" s="9">
        <v>0</v>
      </c>
      <c r="G13" s="34">
        <v>0</v>
      </c>
    </row>
    <row r="14" spans="1:11" ht="27" customHeight="1" thickBot="1">
      <c r="A14" s="107"/>
      <c r="B14" s="88" t="s">
        <v>230</v>
      </c>
      <c r="C14" s="9">
        <v>0</v>
      </c>
      <c r="D14" s="11">
        <v>0</v>
      </c>
      <c r="E14" s="9">
        <v>0</v>
      </c>
      <c r="F14" s="9">
        <v>0</v>
      </c>
      <c r="G14" s="34">
        <v>0</v>
      </c>
    </row>
    <row r="15" spans="1:11" ht="15" customHeight="1" thickBot="1">
      <c r="A15" s="107"/>
      <c r="B15" s="88" t="s">
        <v>231</v>
      </c>
      <c r="C15" s="9">
        <v>0</v>
      </c>
      <c r="D15" s="11">
        <v>0</v>
      </c>
      <c r="E15" s="9">
        <v>0</v>
      </c>
      <c r="F15" s="9">
        <v>0</v>
      </c>
      <c r="G15" s="34">
        <v>0</v>
      </c>
    </row>
    <row r="16" spans="1:11" ht="15" customHeight="1" thickBot="1">
      <c r="A16" s="107"/>
      <c r="B16" s="88" t="s">
        <v>232</v>
      </c>
      <c r="C16" s="9">
        <v>0</v>
      </c>
      <c r="D16" s="11">
        <v>1</v>
      </c>
      <c r="E16" s="9">
        <v>1</v>
      </c>
      <c r="F16" s="9">
        <v>1</v>
      </c>
      <c r="G16" s="34">
        <v>0</v>
      </c>
    </row>
    <row r="17" spans="1:11" ht="27" customHeight="1" thickBot="1">
      <c r="A17" s="107"/>
      <c r="B17" s="88" t="s">
        <v>233</v>
      </c>
      <c r="C17" s="9">
        <v>0</v>
      </c>
      <c r="D17" s="11">
        <v>1</v>
      </c>
      <c r="E17" s="9">
        <v>0</v>
      </c>
      <c r="F17" s="9">
        <v>0</v>
      </c>
      <c r="G17" s="34">
        <v>0</v>
      </c>
    </row>
    <row r="18" spans="1:11" ht="15" customHeight="1" thickBot="1">
      <c r="A18" s="108"/>
      <c r="B18" s="88" t="s">
        <v>234</v>
      </c>
      <c r="C18" s="9">
        <v>0</v>
      </c>
      <c r="D18" s="35">
        <v>0</v>
      </c>
      <c r="E18" s="36">
        <v>0</v>
      </c>
      <c r="F18" s="36">
        <v>0</v>
      </c>
      <c r="G18" s="34">
        <v>0</v>
      </c>
      <c r="H18" s="109" t="s">
        <v>103</v>
      </c>
      <c r="I18" s="112">
        <f>SUM(C12:G18)*'Point distribution and weighing'!I17</f>
        <v>1.1428571428571428</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t="s">
        <v>133</v>
      </c>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f t="shared" si="4"/>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t="s">
        <v>134</v>
      </c>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t="s">
        <v>135</v>
      </c>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t="s">
        <v>136</v>
      </c>
      <c r="D61" s="133"/>
      <c r="E61" s="133"/>
      <c r="F61" s="133"/>
      <c r="G61" s="134"/>
    </row>
    <row r="62" spans="1:7" ht="12" thickBot="1">
      <c r="A62" s="38">
        <v>11</v>
      </c>
      <c r="B62" s="150" t="s">
        <v>305</v>
      </c>
      <c r="C62" s="150"/>
      <c r="D62" s="151"/>
      <c r="E62" s="151"/>
      <c r="F62" s="151"/>
      <c r="G62" s="152"/>
    </row>
    <row r="63" spans="1:7">
      <c r="B63" s="16" t="s">
        <v>278</v>
      </c>
      <c r="C63" s="98"/>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v>1</v>
      </c>
      <c r="D65" s="96">
        <f t="shared" si="8"/>
        <v>2</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t="s">
        <v>137</v>
      </c>
      <c r="E67" s="154"/>
      <c r="F67" s="154"/>
      <c r="G67" s="155"/>
    </row>
    <row r="68" spans="1:7">
      <c r="A68" s="38">
        <v>12</v>
      </c>
      <c r="B68" s="156" t="s">
        <v>258</v>
      </c>
      <c r="C68" s="143"/>
      <c r="D68" s="143"/>
      <c r="E68" s="143"/>
      <c r="F68" s="143"/>
      <c r="G68" s="144"/>
    </row>
    <row r="69" spans="1:7">
      <c r="A69" s="107"/>
      <c r="B69" s="21" t="s">
        <v>290</v>
      </c>
      <c r="C69" s="98">
        <v>1</v>
      </c>
      <c r="D69" s="98" t="s">
        <v>121</v>
      </c>
      <c r="E69" s="117"/>
      <c r="F69" s="98"/>
      <c r="G69" s="99"/>
    </row>
    <row r="70" spans="1:7">
      <c r="A70" s="107"/>
      <c r="B70" s="14" t="s">
        <v>291</v>
      </c>
      <c r="C70" s="96"/>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v>1</v>
      </c>
      <c r="D73" s="96">
        <f>IF(AND(C73=1, C72=0), E73,)</f>
        <v>2</v>
      </c>
      <c r="E73" s="23">
        <f>'Point distribution and weighing'!E73</f>
        <v>2</v>
      </c>
      <c r="F73" s="23">
        <f>'Point distribution and weighing'!F73</f>
        <v>0</v>
      </c>
      <c r="G73" s="23">
        <f>'Point distribution and weighing'!G73</f>
        <v>0</v>
      </c>
    </row>
    <row r="74" spans="1:7" ht="15" customHeight="1">
      <c r="A74" s="107"/>
      <c r="B74" s="15" t="s">
        <v>317</v>
      </c>
      <c r="C74" s="114"/>
      <c r="D74" s="96">
        <f>IF(AND(C74=1, C73=0, C72=0), E74,)</f>
        <v>0</v>
      </c>
      <c r="E74" s="23">
        <f>'Point distribution and weighing'!E74</f>
        <v>1</v>
      </c>
      <c r="F74" s="23">
        <f>'Point distribution and weighing'!F74</f>
        <v>0</v>
      </c>
      <c r="G74" s="23">
        <f>'Point distribution and weighing'!G74</f>
        <v>0</v>
      </c>
    </row>
    <row r="75" spans="1:7" ht="15" customHeight="1" thickBot="1">
      <c r="A75" s="108"/>
      <c r="B75" s="35" t="s">
        <v>54</v>
      </c>
      <c r="C75" s="113"/>
      <c r="D75" s="140" t="s">
        <v>138</v>
      </c>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3"/>
      <c r="D81" s="140" t="s">
        <v>139</v>
      </c>
      <c r="E81" s="141"/>
      <c r="F81" s="141"/>
      <c r="G81" s="142"/>
    </row>
    <row r="82" spans="1:7">
      <c r="A82" s="38">
        <v>14</v>
      </c>
      <c r="B82" s="168" t="s">
        <v>326</v>
      </c>
      <c r="C82" s="168"/>
      <c r="D82" s="168"/>
      <c r="E82" s="168"/>
      <c r="F82" s="168"/>
      <c r="G82" s="169"/>
    </row>
    <row r="83" spans="1:7" ht="15" customHeight="1">
      <c r="A83" s="107"/>
      <c r="B83" s="3" t="s">
        <v>318</v>
      </c>
      <c r="C83" s="96">
        <v>1</v>
      </c>
      <c r="D83" s="96">
        <f t="shared" ref="D83:D86" si="11">IF(C83=1, E83,)</f>
        <v>3</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t="s">
        <v>139</v>
      </c>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v>1</v>
      </c>
      <c r="D90" s="96">
        <f t="shared" si="12"/>
        <v>2</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t="s">
        <v>140</v>
      </c>
      <c r="E93" s="133"/>
      <c r="F93" s="133"/>
      <c r="G93" s="134"/>
    </row>
    <row r="94" spans="1:7">
      <c r="C94" s="119" t="s">
        <v>141</v>
      </c>
      <c r="D94" s="119" t="s">
        <v>101</v>
      </c>
    </row>
    <row r="95" spans="1:7" ht="22">
      <c r="C95" s="109" t="s">
        <v>107</v>
      </c>
      <c r="D95" s="112">
        <f>SUM(D20:D24, D27:D31,D34:D36,D39:D41,D44:D46,D49:D51,D54:D56,D59:D60,D63:D66,D69:D74,D77:D80,D83:D86,D89:D92)</f>
        <v>17</v>
      </c>
      <c r="E95" s="111" t="s">
        <v>108</v>
      </c>
      <c r="F95" s="112">
        <f>SUM(G20:G24, G27:G31,G34:G36,G39:G41,G44:G46,G49:G51,G54:G56,G59:G60,G63:G66,G69:G75,G77:G80,G83:G86,G89:G92)</f>
        <v>42</v>
      </c>
    </row>
    <row r="96" spans="1:7">
      <c r="C96" s="109" t="s">
        <v>124</v>
      </c>
      <c r="D96" s="112">
        <f>SUM(I10,I18)</f>
        <v>2.9428571428571431</v>
      </c>
      <c r="E96" s="111" t="s">
        <v>125</v>
      </c>
      <c r="F96" s="112">
        <f>SUM(K10,K18)</f>
        <v>8</v>
      </c>
      <c r="G96" s="92"/>
    </row>
    <row r="97" spans="3:7">
      <c r="C97" s="109" t="s">
        <v>104</v>
      </c>
      <c r="D97" s="112">
        <f>SUM(D95:D96)</f>
        <v>19.942857142857143</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3" activePane="bottomLeft" state="frozen"/>
      <selection activeCell="B96" sqref="B96"/>
      <selection pane="bottomLeft" activeCell="B3" sqref="B3:G3"/>
    </sheetView>
  </sheetViews>
  <sheetFormatPr baseColWidth="10" defaultColWidth="8.83203125" defaultRowHeight="11" x14ac:dyDescent="0"/>
  <cols>
    <col min="1" max="1" width="5.6640625" style="91" customWidth="1"/>
    <col min="2" max="2" width="64.83203125" style="91" customWidth="1"/>
    <col min="3" max="3" width="10.33203125" style="91" customWidth="1"/>
    <col min="4" max="4" width="17.1640625" style="91" customWidth="1"/>
    <col min="5" max="5" width="17.5" style="91" customWidth="1"/>
    <col min="6" max="6" width="15.83203125" style="91" customWidth="1"/>
    <col min="7" max="7" width="11.1640625" style="91" customWidth="1"/>
    <col min="8" max="8" width="6.5" style="91" customWidth="1"/>
    <col min="9" max="9" width="8.33203125" style="91" customWidth="1"/>
    <col min="10" max="10" width="10.5" style="91" customWidth="1"/>
    <col min="11" max="11" width="5.6640625" style="91" customWidth="1"/>
    <col min="12" max="16384" width="8.83203125" style="91"/>
  </cols>
  <sheetData>
    <row r="2" spans="1:11" ht="12" thickBot="1">
      <c r="A2" s="91" t="s">
        <v>110</v>
      </c>
      <c r="C2" s="91" t="s">
        <v>86</v>
      </c>
      <c r="D2" s="91" t="s">
        <v>87</v>
      </c>
      <c r="E2" s="91" t="s">
        <v>88</v>
      </c>
      <c r="F2" s="91" t="s">
        <v>113</v>
      </c>
      <c r="G2" s="91" t="s">
        <v>120</v>
      </c>
    </row>
    <row r="3" spans="1:11" ht="30" customHeight="1">
      <c r="A3" s="43">
        <v>1</v>
      </c>
      <c r="B3" s="124" t="s">
        <v>332</v>
      </c>
      <c r="C3" s="126"/>
      <c r="D3" s="126"/>
      <c r="E3" s="126"/>
      <c r="F3" s="126"/>
      <c r="G3" s="127"/>
    </row>
    <row r="4" spans="1:11" ht="52.5" customHeight="1">
      <c r="A4" s="107"/>
      <c r="B4" s="41" t="s">
        <v>1</v>
      </c>
      <c r="C4" s="42" t="s">
        <v>2</v>
      </c>
      <c r="D4" s="42" t="s">
        <v>3</v>
      </c>
      <c r="E4" s="42" t="s">
        <v>4</v>
      </c>
      <c r="F4" s="42" t="s">
        <v>5</v>
      </c>
      <c r="G4" s="94"/>
    </row>
    <row r="5" spans="1:11">
      <c r="A5" s="107"/>
      <c r="B5" s="11" t="s">
        <v>6</v>
      </c>
      <c r="C5" s="11"/>
      <c r="D5" s="11"/>
      <c r="E5" s="11">
        <v>1</v>
      </c>
      <c r="F5" s="11"/>
      <c r="G5" s="94"/>
    </row>
    <row r="6" spans="1:11" ht="14.25" customHeight="1">
      <c r="A6" s="107"/>
      <c r="B6" s="11" t="s">
        <v>7</v>
      </c>
      <c r="C6" s="11"/>
      <c r="D6" s="11"/>
      <c r="E6" s="11">
        <v>1</v>
      </c>
      <c r="F6" s="11"/>
      <c r="G6" s="94"/>
    </row>
    <row r="7" spans="1:11" ht="15" customHeight="1">
      <c r="A7" s="107"/>
      <c r="B7" s="11" t="s">
        <v>8</v>
      </c>
      <c r="C7" s="11"/>
      <c r="D7" s="11"/>
      <c r="E7" s="11">
        <v>1</v>
      </c>
      <c r="F7" s="11"/>
      <c r="G7" s="94"/>
    </row>
    <row r="8" spans="1:11" ht="15" customHeight="1">
      <c r="A8" s="107"/>
      <c r="B8" s="11" t="s">
        <v>9</v>
      </c>
      <c r="C8" s="11"/>
      <c r="D8" s="11"/>
      <c r="E8" s="11">
        <v>1</v>
      </c>
      <c r="F8" s="11"/>
      <c r="G8" s="94"/>
    </row>
    <row r="9" spans="1:11" ht="12" thickBot="1">
      <c r="A9" s="108"/>
      <c r="B9" s="35" t="s">
        <v>297</v>
      </c>
      <c r="C9" s="35">
        <v>1</v>
      </c>
      <c r="D9" s="35"/>
      <c r="E9" s="35"/>
      <c r="F9" s="35"/>
      <c r="G9" s="95"/>
    </row>
    <row r="10" spans="1:11" ht="30" customHeight="1">
      <c r="A10" s="38">
        <v>2</v>
      </c>
      <c r="B10" s="159" t="s">
        <v>330</v>
      </c>
      <c r="C10" s="160"/>
      <c r="D10" s="160"/>
      <c r="E10" s="160"/>
      <c r="F10" s="160"/>
      <c r="G10" s="161"/>
      <c r="H10" s="109" t="s">
        <v>123</v>
      </c>
      <c r="I10" s="110">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111" t="s">
        <v>105</v>
      </c>
      <c r="K10" s="112">
        <v>3</v>
      </c>
    </row>
    <row r="11" spans="1:11" ht="30" customHeight="1">
      <c r="A11" s="107"/>
      <c r="B11" s="32"/>
      <c r="C11" s="32" t="s">
        <v>12</v>
      </c>
      <c r="D11" s="32" t="s">
        <v>13</v>
      </c>
      <c r="E11" s="32" t="s">
        <v>14</v>
      </c>
      <c r="F11" s="32" t="s">
        <v>15</v>
      </c>
      <c r="G11" s="33" t="s">
        <v>16</v>
      </c>
    </row>
    <row r="12" spans="1:11" ht="15" customHeight="1" thickBot="1">
      <c r="A12" s="107"/>
      <c r="B12" s="88" t="s">
        <v>228</v>
      </c>
      <c r="C12" s="9">
        <v>0</v>
      </c>
      <c r="D12" s="11">
        <v>1</v>
      </c>
      <c r="E12" s="9">
        <v>0</v>
      </c>
      <c r="F12" s="9">
        <v>0</v>
      </c>
      <c r="G12" s="34">
        <v>0</v>
      </c>
    </row>
    <row r="13" spans="1:11" ht="15" customHeight="1" thickBot="1">
      <c r="A13" s="107"/>
      <c r="B13" s="88" t="s">
        <v>229</v>
      </c>
      <c r="C13" s="9">
        <v>0</v>
      </c>
      <c r="D13" s="11">
        <v>1</v>
      </c>
      <c r="E13" s="9">
        <v>0</v>
      </c>
      <c r="F13" s="9">
        <v>0</v>
      </c>
      <c r="G13" s="9">
        <v>0</v>
      </c>
    </row>
    <row r="14" spans="1:11" ht="27" customHeight="1" thickBot="1">
      <c r="A14" s="107"/>
      <c r="B14" s="88" t="s">
        <v>230</v>
      </c>
      <c r="C14" s="9">
        <v>0</v>
      </c>
      <c r="D14" s="11">
        <v>0</v>
      </c>
      <c r="E14" s="9">
        <v>0</v>
      </c>
      <c r="F14" s="9">
        <v>0</v>
      </c>
      <c r="G14" s="9">
        <v>0</v>
      </c>
    </row>
    <row r="15" spans="1:11" ht="15" customHeight="1" thickBot="1">
      <c r="A15" s="107"/>
      <c r="B15" s="88" t="s">
        <v>231</v>
      </c>
      <c r="C15" s="9">
        <v>0</v>
      </c>
      <c r="D15" s="11">
        <v>0</v>
      </c>
      <c r="E15" s="9">
        <v>0</v>
      </c>
      <c r="F15" s="9">
        <v>0</v>
      </c>
      <c r="G15" s="9">
        <v>0</v>
      </c>
    </row>
    <row r="16" spans="1:11" ht="15" customHeight="1" thickBot="1">
      <c r="A16" s="107"/>
      <c r="B16" s="88" t="s">
        <v>232</v>
      </c>
      <c r="C16" s="9">
        <v>0</v>
      </c>
      <c r="D16" s="11">
        <v>1</v>
      </c>
      <c r="E16" s="9">
        <v>0</v>
      </c>
      <c r="F16" s="9">
        <v>0</v>
      </c>
      <c r="G16" s="9">
        <v>0</v>
      </c>
    </row>
    <row r="17" spans="1:11" ht="27" customHeight="1" thickBot="1">
      <c r="A17" s="107"/>
      <c r="B17" s="88" t="s">
        <v>233</v>
      </c>
      <c r="C17" s="9">
        <v>0</v>
      </c>
      <c r="D17" s="11">
        <v>1</v>
      </c>
      <c r="E17" s="9">
        <v>1</v>
      </c>
      <c r="F17" s="9">
        <v>0</v>
      </c>
      <c r="G17" s="9">
        <v>0</v>
      </c>
    </row>
    <row r="18" spans="1:11" ht="15" customHeight="1" thickBot="1">
      <c r="A18" s="108"/>
      <c r="B18" s="88" t="s">
        <v>234</v>
      </c>
      <c r="C18" s="9">
        <v>0</v>
      </c>
      <c r="D18" s="35">
        <v>0</v>
      </c>
      <c r="E18" s="36">
        <v>0</v>
      </c>
      <c r="F18" s="9">
        <v>0</v>
      </c>
      <c r="G18" s="9">
        <v>0</v>
      </c>
      <c r="H18" s="109" t="s">
        <v>103</v>
      </c>
      <c r="I18" s="112">
        <f>SUM(C12:G18)*'Point distribution and weighing'!I17</f>
        <v>0.71428571428571419</v>
      </c>
      <c r="J18" s="111" t="s">
        <v>106</v>
      </c>
      <c r="K18" s="112">
        <v>5</v>
      </c>
    </row>
    <row r="19" spans="1:11" ht="27" customHeight="1">
      <c r="A19" s="46">
        <v>3</v>
      </c>
      <c r="B19" s="162" t="s">
        <v>298</v>
      </c>
      <c r="C19" s="163"/>
      <c r="D19" s="163"/>
      <c r="E19" s="163"/>
      <c r="F19" s="163"/>
      <c r="G19" s="164"/>
    </row>
    <row r="20" spans="1:11">
      <c r="A20" s="107"/>
      <c r="B20" s="1" t="s">
        <v>278</v>
      </c>
      <c r="C20" s="96">
        <v>1</v>
      </c>
      <c r="D20" s="96">
        <f>IF(C20=1, E20,)</f>
        <v>0</v>
      </c>
      <c r="E20" s="23">
        <f>'Point distribution and weighing'!E20</f>
        <v>0</v>
      </c>
      <c r="F20" s="23">
        <f>'Point distribution and weighing'!F20</f>
        <v>0</v>
      </c>
      <c r="G20" s="23">
        <f>'Point distribution and weighing'!G20</f>
        <v>4</v>
      </c>
    </row>
    <row r="21" spans="1:11">
      <c r="A21" s="107"/>
      <c r="B21" s="1" t="s">
        <v>279</v>
      </c>
      <c r="C21" s="96"/>
      <c r="D21" s="96">
        <f t="shared" ref="D21:D24" si="0">IF(C21=1, E21,)</f>
        <v>0</v>
      </c>
      <c r="E21" s="23">
        <f>'Point distribution and weighing'!E21</f>
        <v>1</v>
      </c>
      <c r="F21" s="23">
        <f>'Point distribution and weighing'!F21</f>
        <v>0</v>
      </c>
      <c r="G21" s="23">
        <f>'Point distribution and weighing'!G21</f>
        <v>0</v>
      </c>
    </row>
    <row r="22" spans="1:11">
      <c r="A22" s="107"/>
      <c r="B22" s="1" t="s">
        <v>280</v>
      </c>
      <c r="C22" s="96"/>
      <c r="D22" s="96">
        <f t="shared" si="0"/>
        <v>0</v>
      </c>
      <c r="E22" s="23">
        <f>'Point distribution and weighing'!E22</f>
        <v>2</v>
      </c>
      <c r="F22" s="23">
        <f>'Point distribution and weighing'!F22</f>
        <v>0</v>
      </c>
      <c r="G22" s="23">
        <f>'Point distribution and weighing'!G22</f>
        <v>0</v>
      </c>
    </row>
    <row r="23" spans="1:11">
      <c r="A23" s="107"/>
      <c r="B23" s="1" t="s">
        <v>281</v>
      </c>
      <c r="C23" s="96"/>
      <c r="D23" s="96">
        <f t="shared" si="0"/>
        <v>0</v>
      </c>
      <c r="E23" s="23">
        <f>'Point distribution and weighing'!E23</f>
        <v>4</v>
      </c>
      <c r="F23" s="23">
        <f>'Point distribution and weighing'!F23</f>
        <v>0</v>
      </c>
      <c r="G23" s="23">
        <f>'Point distribution and weighing'!G23</f>
        <v>0</v>
      </c>
    </row>
    <row r="24" spans="1:11">
      <c r="A24" s="107"/>
      <c r="B24" s="1" t="s">
        <v>282</v>
      </c>
      <c r="C24" s="96"/>
      <c r="D24" s="96">
        <f t="shared" si="0"/>
        <v>0</v>
      </c>
      <c r="E24" s="23">
        <f>'Point distribution and weighing'!E24</f>
        <v>2</v>
      </c>
      <c r="F24" s="23">
        <f>'Point distribution and weighing'!F24</f>
        <v>0</v>
      </c>
      <c r="G24" s="23">
        <f>'Point distribution and weighing'!G24</f>
        <v>0</v>
      </c>
    </row>
    <row r="25" spans="1:11" ht="15" customHeight="1" thickBot="1">
      <c r="A25" s="108"/>
      <c r="B25" s="48" t="s">
        <v>60</v>
      </c>
      <c r="C25" s="113"/>
      <c r="D25" s="133"/>
      <c r="E25" s="133"/>
      <c r="F25" s="133"/>
      <c r="G25" s="134"/>
    </row>
    <row r="26" spans="1:11" ht="27" customHeight="1">
      <c r="A26" s="46">
        <v>4</v>
      </c>
      <c r="B26" s="124" t="s">
        <v>329</v>
      </c>
      <c r="C26" s="125"/>
      <c r="D26" s="125"/>
      <c r="E26" s="125"/>
      <c r="F26" s="125"/>
      <c r="G26" s="165"/>
    </row>
    <row r="27" spans="1:11">
      <c r="B27" s="1" t="s">
        <v>278</v>
      </c>
      <c r="C27" s="96">
        <v>1</v>
      </c>
      <c r="D27" s="96">
        <f t="shared" ref="D27:D31" si="1">IF(C27=1, E27,)</f>
        <v>0</v>
      </c>
      <c r="E27" s="23">
        <f>'Point distribution and weighing'!E27</f>
        <v>0</v>
      </c>
      <c r="F27" s="23">
        <f>'Point distribution and weighing'!F27</f>
        <v>0</v>
      </c>
      <c r="G27" s="23">
        <f>'Point distribution and weighing'!G27</f>
        <v>4</v>
      </c>
    </row>
    <row r="28" spans="1:11">
      <c r="B28" s="1" t="s">
        <v>279</v>
      </c>
      <c r="C28" s="96"/>
      <c r="D28" s="96">
        <f t="shared" si="1"/>
        <v>0</v>
      </c>
      <c r="E28" s="23">
        <f>'Point distribution and weighing'!E28</f>
        <v>1</v>
      </c>
      <c r="F28" s="23">
        <f>'Point distribution and weighing'!F28</f>
        <v>0</v>
      </c>
      <c r="G28" s="23">
        <f>'Point distribution and weighing'!G28</f>
        <v>0</v>
      </c>
    </row>
    <row r="29" spans="1:11">
      <c r="B29" s="1" t="s">
        <v>280</v>
      </c>
      <c r="C29" s="96"/>
      <c r="D29" s="96">
        <f t="shared" si="1"/>
        <v>0</v>
      </c>
      <c r="E29" s="23">
        <f>'Point distribution and weighing'!E29</f>
        <v>2</v>
      </c>
      <c r="F29" s="23">
        <f>'Point distribution and weighing'!F29</f>
        <v>0</v>
      </c>
      <c r="G29" s="23">
        <f>'Point distribution and weighing'!G29</f>
        <v>0</v>
      </c>
    </row>
    <row r="30" spans="1:11">
      <c r="B30" s="1" t="s">
        <v>281</v>
      </c>
      <c r="C30" s="96"/>
      <c r="D30" s="96">
        <f t="shared" si="1"/>
        <v>0</v>
      </c>
      <c r="E30" s="23">
        <f>'Point distribution and weighing'!E30</f>
        <v>4</v>
      </c>
      <c r="F30" s="23">
        <f>'Point distribution and weighing'!F30</f>
        <v>0</v>
      </c>
      <c r="G30" s="23">
        <f>'Point distribution and weighing'!G30</f>
        <v>0</v>
      </c>
    </row>
    <row r="31" spans="1:11">
      <c r="B31" s="4" t="s">
        <v>282</v>
      </c>
      <c r="C31" s="114"/>
      <c r="D31" s="96">
        <f t="shared" si="1"/>
        <v>0</v>
      </c>
      <c r="E31" s="23">
        <v>2</v>
      </c>
      <c r="F31" s="23">
        <f>'Point distribution and weighing'!F31</f>
        <v>0</v>
      </c>
      <c r="G31" s="23">
        <f>'Point distribution and weighing'!G31</f>
        <v>0</v>
      </c>
    </row>
    <row r="32" spans="1:11" ht="15" customHeight="1" thickBot="1">
      <c r="B32" s="6" t="s">
        <v>322</v>
      </c>
      <c r="C32" s="115"/>
      <c r="D32" s="135"/>
      <c r="E32" s="136"/>
      <c r="F32" s="136"/>
      <c r="G32" s="137"/>
    </row>
    <row r="33" spans="1:7">
      <c r="A33" s="38">
        <v>5</v>
      </c>
      <c r="B33" s="143" t="s">
        <v>300</v>
      </c>
      <c r="C33" s="143"/>
      <c r="D33" s="143"/>
      <c r="E33" s="143"/>
      <c r="F33" s="143"/>
      <c r="G33" s="144"/>
    </row>
    <row r="34" spans="1:7" ht="40" customHeight="1">
      <c r="A34" s="107"/>
      <c r="B34" s="20" t="s">
        <v>308</v>
      </c>
      <c r="C34" s="98"/>
      <c r="D34" s="96">
        <f t="shared" ref="D34:D36" si="2">IF(C34=1, E34,)</f>
        <v>0</v>
      </c>
      <c r="E34" s="23">
        <f>'Point distribution and weighing'!E34</f>
        <v>3</v>
      </c>
      <c r="F34" s="23">
        <f>'Point distribution and weighing'!F34</f>
        <v>0</v>
      </c>
      <c r="G34" s="23">
        <f>'Point distribution and weighing'!G34</f>
        <v>3</v>
      </c>
    </row>
    <row r="35" spans="1:7" ht="27" customHeight="1">
      <c r="A35" s="107"/>
      <c r="B35" s="3" t="s">
        <v>309</v>
      </c>
      <c r="C35" s="96">
        <v>1</v>
      </c>
      <c r="D35" s="96">
        <f t="shared" si="2"/>
        <v>1</v>
      </c>
      <c r="E35" s="23">
        <f>'Point distribution and weighing'!E35</f>
        <v>1</v>
      </c>
      <c r="F35" s="23">
        <f>'Point distribution and weighing'!F35</f>
        <v>0</v>
      </c>
      <c r="G35" s="23">
        <f>'Point distribution and weighing'!G35</f>
        <v>0</v>
      </c>
    </row>
    <row r="36" spans="1:7" ht="15" customHeight="1">
      <c r="A36" s="107"/>
      <c r="B36" s="6" t="s">
        <v>310</v>
      </c>
      <c r="C36" s="114"/>
      <c r="D36" s="96">
        <f t="shared" si="2"/>
        <v>0</v>
      </c>
      <c r="E36" s="23">
        <f>'Point distribution and weighing'!E36</f>
        <v>0</v>
      </c>
      <c r="F36" s="23">
        <f>'Point distribution and weighing'!F36</f>
        <v>0</v>
      </c>
      <c r="G36" s="23">
        <f>'Point distribution and weighing'!G36</f>
        <v>0</v>
      </c>
    </row>
    <row r="37" spans="1:7" ht="15" customHeight="1" thickBot="1">
      <c r="A37" s="108"/>
      <c r="B37" s="48" t="s">
        <v>323</v>
      </c>
      <c r="C37" s="113"/>
      <c r="D37" s="140"/>
      <c r="E37" s="141"/>
      <c r="F37" s="141"/>
      <c r="G37" s="142"/>
    </row>
    <row r="38" spans="1:7">
      <c r="A38" s="38">
        <v>6</v>
      </c>
      <c r="B38" s="143" t="s">
        <v>299</v>
      </c>
      <c r="C38" s="143"/>
      <c r="D38" s="143"/>
      <c r="E38" s="143"/>
      <c r="F38" s="143"/>
      <c r="G38" s="144"/>
    </row>
    <row r="39" spans="1:7" ht="40" customHeight="1">
      <c r="A39" s="107"/>
      <c r="B39" s="20" t="s">
        <v>311</v>
      </c>
      <c r="C39" s="98"/>
      <c r="D39" s="96">
        <f t="shared" ref="D39:D41" si="3">IF(C39=1, E39,)</f>
        <v>0</v>
      </c>
      <c r="E39" s="23">
        <f>'Point distribution and weighing'!E39</f>
        <v>3</v>
      </c>
      <c r="F39" s="23">
        <f>'Point distribution and weighing'!F39</f>
        <v>0</v>
      </c>
      <c r="G39" s="23">
        <f>'Point distribution and weighing'!G39</f>
        <v>3</v>
      </c>
    </row>
    <row r="40" spans="1:7" ht="27" customHeight="1">
      <c r="A40" s="107"/>
      <c r="B40" s="3" t="s">
        <v>312</v>
      </c>
      <c r="C40" s="96">
        <v>1</v>
      </c>
      <c r="D40" s="96">
        <f t="shared" si="3"/>
        <v>1</v>
      </c>
      <c r="E40" s="23">
        <f>'Point distribution and weighing'!E40</f>
        <v>1</v>
      </c>
      <c r="F40" s="23">
        <f>'Point distribution and weighing'!F40</f>
        <v>0</v>
      </c>
      <c r="G40" s="23">
        <f>'Point distribution and weighing'!G40</f>
        <v>0</v>
      </c>
    </row>
    <row r="41" spans="1:7" ht="15" customHeight="1">
      <c r="A41" s="107"/>
      <c r="B41" s="6" t="s">
        <v>313</v>
      </c>
      <c r="C41" s="114"/>
      <c r="D41" s="96">
        <f t="shared" si="3"/>
        <v>0</v>
      </c>
      <c r="E41" s="23">
        <f>'Point distribution and weighing'!E41</f>
        <v>0</v>
      </c>
      <c r="F41" s="23">
        <f>'Point distribution and weighing'!F41</f>
        <v>0</v>
      </c>
      <c r="G41" s="23">
        <f>'Point distribution and weighing'!G41</f>
        <v>0</v>
      </c>
    </row>
    <row r="42" spans="1:7" ht="15" customHeight="1" thickBot="1">
      <c r="A42" s="108"/>
      <c r="B42" s="48" t="s">
        <v>39</v>
      </c>
      <c r="C42" s="113"/>
      <c r="D42" s="133"/>
      <c r="E42" s="133"/>
      <c r="F42" s="133"/>
      <c r="G42" s="134"/>
    </row>
    <row r="43" spans="1:7" ht="27" customHeight="1">
      <c r="A43" s="38">
        <v>7</v>
      </c>
      <c r="B43" s="162" t="s">
        <v>328</v>
      </c>
      <c r="C43" s="163"/>
      <c r="D43" s="163"/>
      <c r="E43" s="163"/>
      <c r="F43" s="163"/>
      <c r="G43" s="164"/>
    </row>
    <row r="44" spans="1:7" ht="27" customHeight="1" thickBot="1">
      <c r="A44" s="107"/>
      <c r="B44" s="102" t="s">
        <v>242</v>
      </c>
      <c r="C44" s="98"/>
      <c r="D44" s="96">
        <f t="shared" ref="D44:D46" si="4">IF(C44=1, E44,)</f>
        <v>0</v>
      </c>
      <c r="E44" s="23">
        <f>'Point distribution and weighing'!E44</f>
        <v>3</v>
      </c>
      <c r="F44" s="23">
        <f>'Point distribution and weighing'!F44</f>
        <v>0</v>
      </c>
      <c r="G44" s="23">
        <f>'Point distribution and weighing'!G44</f>
        <v>3</v>
      </c>
    </row>
    <row r="45" spans="1:7" ht="27" customHeight="1" thickBot="1">
      <c r="A45" s="107"/>
      <c r="B45" s="102" t="s">
        <v>243</v>
      </c>
      <c r="C45" s="96">
        <v>1</v>
      </c>
      <c r="D45" s="96">
        <f t="shared" si="4"/>
        <v>1</v>
      </c>
      <c r="E45" s="23">
        <f>'Point distribution and weighing'!E45</f>
        <v>1</v>
      </c>
      <c r="F45" s="23">
        <f>'Point distribution and weighing'!F45</f>
        <v>0</v>
      </c>
      <c r="G45" s="23">
        <f>'Point distribution and weighing'!G45</f>
        <v>0</v>
      </c>
    </row>
    <row r="46" spans="1:7" ht="15" customHeight="1" thickBot="1">
      <c r="A46" s="107"/>
      <c r="B46" s="103" t="s">
        <v>244</v>
      </c>
      <c r="C46" s="114"/>
      <c r="D46" s="96">
        <f t="shared" si="4"/>
        <v>0</v>
      </c>
      <c r="E46" s="23">
        <f>'Point distribution and weighing'!E46</f>
        <v>0</v>
      </c>
      <c r="F46" s="23">
        <f>'Point distribution and weighing'!F46</f>
        <v>0</v>
      </c>
      <c r="G46" s="23">
        <f>'Point distribution and weighing'!G46</f>
        <v>0</v>
      </c>
    </row>
    <row r="47" spans="1:7" ht="15" customHeight="1" thickBot="1">
      <c r="A47" s="108"/>
      <c r="B47" s="104" t="s">
        <v>240</v>
      </c>
      <c r="C47" s="113"/>
      <c r="D47" s="133"/>
      <c r="E47" s="133"/>
      <c r="F47" s="133"/>
      <c r="G47" s="134"/>
    </row>
    <row r="48" spans="1:7" ht="27.75" customHeight="1">
      <c r="A48" s="38">
        <v>8</v>
      </c>
      <c r="B48" s="163" t="s">
        <v>302</v>
      </c>
      <c r="C48" s="163"/>
      <c r="D48" s="163"/>
      <c r="E48" s="163"/>
      <c r="F48" s="163"/>
      <c r="G48" s="164"/>
    </row>
    <row r="49" spans="1:7" ht="15" customHeight="1" thickBot="1">
      <c r="A49" s="107"/>
      <c r="B49" s="102" t="s">
        <v>246</v>
      </c>
      <c r="C49" s="98"/>
      <c r="D49" s="96">
        <f t="shared" ref="D49:D51" si="5">IF(C49=1, E49,)</f>
        <v>0</v>
      </c>
      <c r="E49" s="23">
        <f>'Point distribution and weighing'!E49</f>
        <v>3</v>
      </c>
      <c r="F49" s="23">
        <f>'Point distribution and weighing'!F49</f>
        <v>0</v>
      </c>
      <c r="G49" s="23">
        <f>'Point distribution and weighing'!G49</f>
        <v>3</v>
      </c>
    </row>
    <row r="50" spans="1:7" ht="15" customHeight="1" thickBot="1">
      <c r="A50" s="107"/>
      <c r="B50" s="102" t="s">
        <v>247</v>
      </c>
      <c r="C50" s="96">
        <v>1</v>
      </c>
      <c r="D50" s="96">
        <f t="shared" si="5"/>
        <v>1</v>
      </c>
      <c r="E50" s="23">
        <f>'Point distribution and weighing'!E50</f>
        <v>1</v>
      </c>
      <c r="F50" s="23">
        <f>'Point distribution and weighing'!F50</f>
        <v>0</v>
      </c>
      <c r="G50" s="23">
        <f>'Point distribution and weighing'!G50</f>
        <v>0</v>
      </c>
    </row>
    <row r="51" spans="1:7" ht="15" customHeight="1" thickBot="1">
      <c r="A51" s="107"/>
      <c r="B51" s="103" t="s">
        <v>248</v>
      </c>
      <c r="C51" s="114"/>
      <c r="D51" s="96">
        <f t="shared" si="5"/>
        <v>0</v>
      </c>
      <c r="E51" s="23">
        <f>'Point distribution and weighing'!E51</f>
        <v>0</v>
      </c>
      <c r="F51" s="23">
        <f>'Point distribution and weighing'!F51</f>
        <v>0</v>
      </c>
      <c r="G51" s="23">
        <f>'Point distribution and weighing'!G51</f>
        <v>0</v>
      </c>
    </row>
    <row r="52" spans="1:7" ht="15" customHeight="1" thickBot="1">
      <c r="A52" s="108"/>
      <c r="B52" s="104" t="s">
        <v>240</v>
      </c>
      <c r="C52" s="113"/>
      <c r="D52" s="140"/>
      <c r="E52" s="141"/>
      <c r="F52" s="141"/>
      <c r="G52" s="142"/>
    </row>
    <row r="53" spans="1:7" ht="27" customHeight="1">
      <c r="A53" s="38">
        <v>9</v>
      </c>
      <c r="B53" s="162" t="s">
        <v>303</v>
      </c>
      <c r="C53" s="163"/>
      <c r="D53" s="163"/>
      <c r="E53" s="163"/>
      <c r="F53" s="163"/>
      <c r="G53" s="164"/>
    </row>
    <row r="54" spans="1:7" ht="15" customHeight="1">
      <c r="A54" s="107"/>
      <c r="B54" s="19" t="s">
        <v>287</v>
      </c>
      <c r="C54" s="98"/>
      <c r="D54" s="96">
        <f t="shared" ref="D54:D56" si="6">IF(C54=1, E54,)</f>
        <v>0</v>
      </c>
      <c r="E54" s="23">
        <f>'Point distribution and weighing'!E54</f>
        <v>3</v>
      </c>
      <c r="F54" s="23">
        <f>'Point distribution and weighing'!F54</f>
        <v>0</v>
      </c>
      <c r="G54" s="23">
        <f>'Point distribution and weighing'!G54</f>
        <v>3</v>
      </c>
    </row>
    <row r="55" spans="1:7" ht="15" customHeight="1">
      <c r="A55" s="107"/>
      <c r="B55" s="7" t="s">
        <v>288</v>
      </c>
      <c r="C55" s="96">
        <v>1</v>
      </c>
      <c r="D55" s="96">
        <f t="shared" si="6"/>
        <v>1</v>
      </c>
      <c r="E55" s="23">
        <f>'Point distribution and weighing'!E55</f>
        <v>1</v>
      </c>
      <c r="F55" s="23">
        <f>'Point distribution and weighing'!F55</f>
        <v>0</v>
      </c>
      <c r="G55" s="23">
        <f>'Point distribution and weighing'!G55</f>
        <v>0</v>
      </c>
    </row>
    <row r="56" spans="1:7" ht="15" customHeight="1">
      <c r="A56" s="107"/>
      <c r="B56" s="8" t="s">
        <v>289</v>
      </c>
      <c r="C56" s="114"/>
      <c r="D56" s="96">
        <f t="shared" si="6"/>
        <v>0</v>
      </c>
      <c r="E56" s="23">
        <f>'Point distribution and weighing'!E56</f>
        <v>0</v>
      </c>
      <c r="F56" s="23">
        <f>'Point distribution and weighing'!F56</f>
        <v>0</v>
      </c>
      <c r="G56" s="23">
        <f>'Point distribution and weighing'!G56</f>
        <v>0</v>
      </c>
    </row>
    <row r="57" spans="1:7" ht="15" customHeight="1" thickBot="1">
      <c r="A57" s="108"/>
      <c r="B57" s="48" t="s">
        <v>54</v>
      </c>
      <c r="C57" s="113"/>
      <c r="D57" s="140"/>
      <c r="E57" s="141"/>
      <c r="F57" s="141"/>
      <c r="G57" s="142"/>
    </row>
    <row r="58" spans="1:7" ht="27" customHeight="1">
      <c r="A58" s="38">
        <v>10</v>
      </c>
      <c r="B58" s="166" t="s">
        <v>304</v>
      </c>
      <c r="C58" s="166"/>
      <c r="D58" s="166"/>
      <c r="E58" s="166"/>
      <c r="F58" s="166"/>
      <c r="G58" s="167"/>
    </row>
    <row r="59" spans="1:7">
      <c r="A59" s="107"/>
      <c r="B59" s="18" t="s">
        <v>57</v>
      </c>
      <c r="C59" s="18"/>
      <c r="D59" s="96">
        <f t="shared" ref="D59:D60" si="7">IF(C59=1, E59,)</f>
        <v>0</v>
      </c>
      <c r="E59" s="23">
        <f>'Point distribution and weighing'!E59</f>
        <v>3</v>
      </c>
      <c r="F59" s="23">
        <f>'Point distribution and weighing'!F59</f>
        <v>0</v>
      </c>
      <c r="G59" s="23">
        <f>'Point distribution and weighing'!G59</f>
        <v>3</v>
      </c>
    </row>
    <row r="60" spans="1:7">
      <c r="A60" s="107"/>
      <c r="B60" s="10" t="s">
        <v>58</v>
      </c>
      <c r="C60" s="96">
        <v>1</v>
      </c>
      <c r="D60" s="96">
        <f t="shared" si="7"/>
        <v>0</v>
      </c>
      <c r="E60" s="23">
        <f>'Point distribution and weighing'!E60</f>
        <v>0</v>
      </c>
      <c r="F60" s="23">
        <f>'Point distribution and weighing'!F60</f>
        <v>0</v>
      </c>
      <c r="G60" s="23">
        <f>'Point distribution and weighing'!G60</f>
        <v>0</v>
      </c>
    </row>
    <row r="61" spans="1:7" ht="27" customHeight="1" thickBot="1">
      <c r="A61" s="108"/>
      <c r="B61" s="35" t="s">
        <v>251</v>
      </c>
      <c r="C61" s="133"/>
      <c r="D61" s="133"/>
      <c r="E61" s="133"/>
      <c r="F61" s="133"/>
      <c r="G61" s="134"/>
    </row>
    <row r="62" spans="1:7" ht="12" thickBot="1">
      <c r="A62" s="38">
        <v>11</v>
      </c>
      <c r="B62" s="150" t="s">
        <v>305</v>
      </c>
      <c r="C62" s="150"/>
      <c r="D62" s="151"/>
      <c r="E62" s="151"/>
      <c r="F62" s="151"/>
      <c r="G62" s="152"/>
    </row>
    <row r="63" spans="1:7">
      <c r="B63" s="16" t="s">
        <v>278</v>
      </c>
      <c r="C63" s="98">
        <v>1</v>
      </c>
      <c r="D63" s="96">
        <f t="shared" ref="D63:D66" si="8">IF(C63=1, E63,)</f>
        <v>0</v>
      </c>
      <c r="E63" s="23">
        <f>'Point distribution and weighing'!E63</f>
        <v>0</v>
      </c>
      <c r="F63" s="23">
        <f>'Point distribution and weighing'!F63</f>
        <v>0</v>
      </c>
      <c r="G63" s="23">
        <f>'Point distribution and weighing'!G63</f>
        <v>0</v>
      </c>
    </row>
    <row r="64" spans="1:7">
      <c r="B64" s="12" t="s">
        <v>279</v>
      </c>
      <c r="C64" s="96"/>
      <c r="D64" s="96">
        <f t="shared" si="8"/>
        <v>0</v>
      </c>
      <c r="E64" s="23">
        <f>'Point distribution and weighing'!E64</f>
        <v>1</v>
      </c>
      <c r="F64" s="23">
        <f>'Point distribution and weighing'!F64</f>
        <v>0</v>
      </c>
      <c r="G64" s="23">
        <f>'Point distribution and weighing'!G64</f>
        <v>0</v>
      </c>
    </row>
    <row r="65" spans="1:7">
      <c r="B65" s="12" t="s">
        <v>280</v>
      </c>
      <c r="C65" s="96"/>
      <c r="D65" s="96">
        <f t="shared" si="8"/>
        <v>0</v>
      </c>
      <c r="E65" s="23">
        <f>'Point distribution and weighing'!E65</f>
        <v>2</v>
      </c>
      <c r="F65" s="23">
        <f>'Point distribution and weighing'!F65</f>
        <v>0</v>
      </c>
      <c r="G65" s="23">
        <f>'Point distribution and weighing'!G65</f>
        <v>0</v>
      </c>
    </row>
    <row r="66" spans="1:7">
      <c r="B66" s="13" t="s">
        <v>314</v>
      </c>
      <c r="C66" s="114"/>
      <c r="D66" s="96">
        <f t="shared" si="8"/>
        <v>0</v>
      </c>
      <c r="E66" s="23">
        <f>'Point distribution and weighing'!E66</f>
        <v>3</v>
      </c>
      <c r="F66" s="23">
        <f>'Point distribution and weighing'!F66</f>
        <v>0</v>
      </c>
      <c r="G66" s="23">
        <f>'Point distribution and weighing'!G66</f>
        <v>3</v>
      </c>
    </row>
    <row r="67" spans="1:7" ht="15" customHeight="1" thickBot="1">
      <c r="B67" s="3" t="s">
        <v>54</v>
      </c>
      <c r="C67" s="116"/>
      <c r="D67" s="153"/>
      <c r="E67" s="154"/>
      <c r="F67" s="154"/>
      <c r="G67" s="155"/>
    </row>
    <row r="68" spans="1:7">
      <c r="A68" s="38">
        <v>12</v>
      </c>
      <c r="B68" s="156" t="s">
        <v>258</v>
      </c>
      <c r="C68" s="143"/>
      <c r="D68" s="143"/>
      <c r="E68" s="143"/>
      <c r="F68" s="143"/>
      <c r="G68" s="144"/>
    </row>
    <row r="69" spans="1:7">
      <c r="A69" s="107"/>
      <c r="B69" s="21" t="s">
        <v>290</v>
      </c>
      <c r="C69" s="98"/>
      <c r="D69" s="98" t="s">
        <v>121</v>
      </c>
      <c r="E69" s="117"/>
      <c r="F69" s="98"/>
      <c r="G69" s="99"/>
    </row>
    <row r="70" spans="1:7">
      <c r="A70" s="107"/>
      <c r="B70" s="14" t="s">
        <v>291</v>
      </c>
      <c r="C70" s="96">
        <v>1</v>
      </c>
      <c r="D70" s="96">
        <f t="shared" ref="D70:D72" si="9">IF(C70=1, E70,)</f>
        <v>0</v>
      </c>
      <c r="E70" s="23">
        <f>'Point distribution and weighing'!E70</f>
        <v>0</v>
      </c>
      <c r="F70" s="23">
        <f>'Point distribution and weighing'!F70</f>
        <v>0</v>
      </c>
      <c r="G70" s="23">
        <f>'Point distribution and weighing'!G70</f>
        <v>0</v>
      </c>
    </row>
    <row r="71" spans="1:7" ht="15" customHeight="1">
      <c r="A71" s="107"/>
      <c r="B71" s="11" t="s">
        <v>292</v>
      </c>
      <c r="C71" s="96"/>
      <c r="D71" s="96">
        <f t="shared" si="9"/>
        <v>0</v>
      </c>
      <c r="E71" s="23">
        <f>'Point distribution and weighing'!E71</f>
        <v>0</v>
      </c>
      <c r="F71" s="23">
        <f>'Point distribution and weighing'!F71</f>
        <v>0</v>
      </c>
      <c r="G71" s="23">
        <f>'Point distribution and weighing'!G71</f>
        <v>0</v>
      </c>
    </row>
    <row r="72" spans="1:7" ht="15" customHeight="1">
      <c r="A72" s="107"/>
      <c r="B72" s="11" t="s">
        <v>315</v>
      </c>
      <c r="C72" s="96"/>
      <c r="D72" s="96">
        <f t="shared" si="9"/>
        <v>0</v>
      </c>
      <c r="E72" s="23">
        <f>'Point distribution and weighing'!E72</f>
        <v>4</v>
      </c>
      <c r="F72" s="23">
        <f>'Point distribution and weighing'!F72</f>
        <v>0</v>
      </c>
      <c r="G72" s="23">
        <f>'Point distribution and weighing'!G72</f>
        <v>4</v>
      </c>
    </row>
    <row r="73" spans="1:7" ht="15" customHeight="1">
      <c r="A73" s="107"/>
      <c r="B73" s="11" t="s">
        <v>316</v>
      </c>
      <c r="C73" s="96"/>
      <c r="D73" s="96">
        <f>IF(AND(C73=1, C72=0), E73,)</f>
        <v>0</v>
      </c>
      <c r="E73" s="23">
        <f>'Point distribution and weighing'!E73</f>
        <v>2</v>
      </c>
      <c r="F73" s="23">
        <f>'Point distribution and weighing'!F73</f>
        <v>0</v>
      </c>
      <c r="G73" s="23">
        <f>'Point distribution and weighing'!G73</f>
        <v>0</v>
      </c>
    </row>
    <row r="74" spans="1:7" ht="15" customHeight="1">
      <c r="A74" s="107"/>
      <c r="B74" s="15" t="s">
        <v>317</v>
      </c>
      <c r="C74" s="114">
        <v>1</v>
      </c>
      <c r="D74" s="96">
        <f>IF(AND(C74=1, C73=0, C72=0), E74,)</f>
        <v>1</v>
      </c>
      <c r="E74" s="23">
        <f>'Point distribution and weighing'!E74</f>
        <v>1</v>
      </c>
      <c r="F74" s="23">
        <f>'Point distribution and weighing'!F74</f>
        <v>0</v>
      </c>
      <c r="G74" s="23">
        <f>'Point distribution and weighing'!G74</f>
        <v>0</v>
      </c>
    </row>
    <row r="75" spans="1:7" ht="15" customHeight="1" thickBot="1">
      <c r="A75" s="108"/>
      <c r="B75" s="35" t="s">
        <v>54</v>
      </c>
      <c r="C75" s="113"/>
      <c r="D75" s="140"/>
      <c r="E75" s="141"/>
      <c r="F75" s="141"/>
      <c r="G75" s="142"/>
    </row>
    <row r="76" spans="1:7" ht="30" customHeight="1">
      <c r="A76" s="38">
        <v>13</v>
      </c>
      <c r="B76" s="170" t="s">
        <v>70</v>
      </c>
      <c r="C76" s="170"/>
      <c r="D76" s="170"/>
      <c r="E76" s="170"/>
      <c r="F76" s="170"/>
      <c r="G76" s="171"/>
    </row>
    <row r="77" spans="1:7" ht="15" customHeight="1">
      <c r="A77" s="107"/>
      <c r="B77" s="11" t="s">
        <v>293</v>
      </c>
      <c r="C77" s="96">
        <v>1</v>
      </c>
      <c r="D77" s="96">
        <f t="shared" ref="D77:D80" si="10">IF(C77=1, E77,)</f>
        <v>3</v>
      </c>
      <c r="E77" s="23">
        <f>'Point distribution and weighing'!E77</f>
        <v>3</v>
      </c>
      <c r="F77" s="23">
        <f>'Point distribution and weighing'!F77</f>
        <v>0</v>
      </c>
      <c r="G77" s="23">
        <f>'Point distribution and weighing'!G77</f>
        <v>3</v>
      </c>
    </row>
    <row r="78" spans="1:7" ht="30" customHeight="1">
      <c r="A78" s="107"/>
      <c r="B78" s="11" t="s">
        <v>294</v>
      </c>
      <c r="C78" s="96"/>
      <c r="D78" s="96">
        <f t="shared" si="10"/>
        <v>0</v>
      </c>
      <c r="E78" s="23">
        <f>'Point distribution and weighing'!E78</f>
        <v>2</v>
      </c>
      <c r="F78" s="23">
        <f>'Point distribution and weighing'!F78</f>
        <v>0</v>
      </c>
      <c r="G78" s="23">
        <f>'Point distribution and weighing'!G78</f>
        <v>0</v>
      </c>
    </row>
    <row r="79" spans="1:7" ht="15" customHeight="1">
      <c r="A79" s="107"/>
      <c r="B79" s="11" t="s">
        <v>295</v>
      </c>
      <c r="C79" s="96"/>
      <c r="D79" s="96">
        <f t="shared" si="10"/>
        <v>0</v>
      </c>
      <c r="E79" s="23">
        <f>'Point distribution and weighing'!E79</f>
        <v>1</v>
      </c>
      <c r="F79" s="23">
        <f>'Point distribution and weighing'!F79</f>
        <v>0</v>
      </c>
      <c r="G79" s="23">
        <f>'Point distribution and weighing'!G79</f>
        <v>0</v>
      </c>
    </row>
    <row r="80" spans="1:7" ht="15" customHeight="1">
      <c r="A80" s="107"/>
      <c r="B80" s="15" t="s">
        <v>296</v>
      </c>
      <c r="C80" s="114"/>
      <c r="D80" s="96">
        <f t="shared" si="10"/>
        <v>0</v>
      </c>
      <c r="E80" s="23">
        <f>'Point distribution and weighing'!E80</f>
        <v>0</v>
      </c>
      <c r="F80" s="23">
        <f>'Point distribution and weighing'!F80</f>
        <v>0</v>
      </c>
      <c r="G80" s="23">
        <f>'Point distribution and weighing'!G80</f>
        <v>0</v>
      </c>
    </row>
    <row r="81" spans="1:7" ht="15" customHeight="1" thickBot="1">
      <c r="A81" s="108"/>
      <c r="B81" s="35" t="s">
        <v>54</v>
      </c>
      <c r="C81" s="118" t="s">
        <v>200</v>
      </c>
      <c r="D81" s="140"/>
      <c r="E81" s="141"/>
      <c r="F81" s="141"/>
      <c r="G81" s="142"/>
    </row>
    <row r="82" spans="1:7">
      <c r="A82" s="38">
        <v>14</v>
      </c>
      <c r="B82" s="168" t="s">
        <v>326</v>
      </c>
      <c r="C82" s="168"/>
      <c r="D82" s="168"/>
      <c r="E82" s="168"/>
      <c r="F82" s="168"/>
      <c r="G82" s="169"/>
    </row>
    <row r="83" spans="1:7" ht="15" customHeight="1">
      <c r="A83" s="107"/>
      <c r="B83" s="3" t="s">
        <v>318</v>
      </c>
      <c r="C83" s="96"/>
      <c r="D83" s="96">
        <f t="shared" ref="D83:D86" si="11">IF(C83=1, E83,)</f>
        <v>0</v>
      </c>
      <c r="E83" s="23">
        <f>'Point distribution and weighing'!E83</f>
        <v>3</v>
      </c>
      <c r="F83" s="23">
        <f>'Point distribution and weighing'!F83</f>
        <v>0</v>
      </c>
      <c r="G83" s="23">
        <f>'Point distribution and weighing'!G83</f>
        <v>3</v>
      </c>
    </row>
    <row r="84" spans="1:7" ht="27" customHeight="1">
      <c r="A84" s="107"/>
      <c r="B84" s="3" t="s">
        <v>319</v>
      </c>
      <c r="C84" s="96"/>
      <c r="D84" s="96">
        <f t="shared" si="11"/>
        <v>0</v>
      </c>
      <c r="E84" s="23">
        <f>'Point distribution and weighing'!E84</f>
        <v>2</v>
      </c>
      <c r="F84" s="23">
        <f>'Point distribution and weighing'!F84</f>
        <v>0</v>
      </c>
      <c r="G84" s="23">
        <f>'Point distribution and weighing'!G84</f>
        <v>0</v>
      </c>
    </row>
    <row r="85" spans="1:7" ht="15" customHeight="1">
      <c r="A85" s="107"/>
      <c r="B85" s="3" t="s">
        <v>320</v>
      </c>
      <c r="C85" s="96"/>
      <c r="D85" s="96">
        <f t="shared" si="11"/>
        <v>0</v>
      </c>
      <c r="E85" s="23">
        <f>'Point distribution and weighing'!E85</f>
        <v>1</v>
      </c>
      <c r="F85" s="23">
        <f>'Point distribution and weighing'!F85</f>
        <v>0</v>
      </c>
      <c r="G85" s="23">
        <f>'Point distribution and weighing'!G85</f>
        <v>0</v>
      </c>
    </row>
    <row r="86" spans="1:7" ht="15" customHeight="1">
      <c r="A86" s="107"/>
      <c r="B86" s="6" t="s">
        <v>321</v>
      </c>
      <c r="C86" s="114">
        <v>1</v>
      </c>
      <c r="D86" s="96">
        <f t="shared" si="11"/>
        <v>0</v>
      </c>
      <c r="E86" s="23">
        <f>'Point distribution and weighing'!E86</f>
        <v>0</v>
      </c>
      <c r="F86" s="23">
        <f>'Point distribution and weighing'!F86</f>
        <v>0</v>
      </c>
      <c r="G86" s="23">
        <f>'Point distribution and weighing'!G86</f>
        <v>0</v>
      </c>
    </row>
    <row r="87" spans="1:7" ht="15" customHeight="1" thickBot="1">
      <c r="A87" s="108"/>
      <c r="B87" s="48" t="s">
        <v>80</v>
      </c>
      <c r="C87" s="113"/>
      <c r="D87" s="140"/>
      <c r="E87" s="141"/>
      <c r="F87" s="141"/>
      <c r="G87" s="142"/>
    </row>
    <row r="88" spans="1:7">
      <c r="A88" s="38">
        <v>15</v>
      </c>
      <c r="B88" s="156" t="s">
        <v>307</v>
      </c>
      <c r="C88" s="143"/>
      <c r="D88" s="143"/>
      <c r="E88" s="143"/>
      <c r="F88" s="143"/>
      <c r="G88" s="144"/>
    </row>
    <row r="89" spans="1:7" ht="27" customHeight="1" thickBot="1">
      <c r="A89" s="107"/>
      <c r="B89" s="102" t="s">
        <v>268</v>
      </c>
      <c r="C89" s="98"/>
      <c r="D89" s="96">
        <f t="shared" ref="D89:D92" si="12">IF(C89=1, E89,)</f>
        <v>0</v>
      </c>
      <c r="E89" s="23">
        <f>'Point distribution and weighing'!E89</f>
        <v>3</v>
      </c>
      <c r="F89" s="23">
        <f>'Point distribution and weighing'!F89</f>
        <v>0</v>
      </c>
      <c r="G89" s="23">
        <f>'Point distribution and weighing'!G89</f>
        <v>3</v>
      </c>
    </row>
    <row r="90" spans="1:7" ht="27" customHeight="1" thickBot="1">
      <c r="A90" s="107"/>
      <c r="B90" s="102" t="s">
        <v>269</v>
      </c>
      <c r="C90" s="96"/>
      <c r="D90" s="96">
        <f t="shared" si="12"/>
        <v>0</v>
      </c>
      <c r="E90" s="23">
        <f>'Point distribution and weighing'!E90</f>
        <v>2</v>
      </c>
      <c r="F90" s="23">
        <f>'Point distribution and weighing'!F90</f>
        <v>0</v>
      </c>
      <c r="G90" s="23">
        <f>'Point distribution and weighing'!G90</f>
        <v>0</v>
      </c>
    </row>
    <row r="91" spans="1:7" ht="27" customHeight="1" thickBot="1">
      <c r="A91" s="107"/>
      <c r="B91" s="102" t="s">
        <v>270</v>
      </c>
      <c r="C91" s="96"/>
      <c r="D91" s="96">
        <f t="shared" si="12"/>
        <v>0</v>
      </c>
      <c r="E91" s="23">
        <f>'Point distribution and weighing'!E91</f>
        <v>1</v>
      </c>
      <c r="F91" s="23">
        <f>'Point distribution and weighing'!F91</f>
        <v>0</v>
      </c>
      <c r="G91" s="23">
        <f>'Point distribution and weighing'!G91</f>
        <v>0</v>
      </c>
    </row>
    <row r="92" spans="1:7" ht="27" customHeight="1" thickBot="1">
      <c r="A92" s="107"/>
      <c r="B92" s="103" t="s">
        <v>271</v>
      </c>
      <c r="C92" s="114">
        <v>1</v>
      </c>
      <c r="D92" s="96">
        <f t="shared" si="12"/>
        <v>0</v>
      </c>
      <c r="E92" s="23">
        <f>'Point distribution and weighing'!E92</f>
        <v>0</v>
      </c>
      <c r="F92" s="23">
        <f>'Point distribution and weighing'!F92</f>
        <v>0</v>
      </c>
      <c r="G92" s="23">
        <f>'Point distribution and weighing'!G92</f>
        <v>0</v>
      </c>
    </row>
    <row r="93" spans="1:7" ht="15" customHeight="1" thickBot="1">
      <c r="A93" s="108"/>
      <c r="B93" s="104" t="s">
        <v>257</v>
      </c>
      <c r="C93" s="113"/>
      <c r="D93" s="133"/>
      <c r="E93" s="133"/>
      <c r="F93" s="133"/>
      <c r="G93" s="134"/>
    </row>
    <row r="94" spans="1:7">
      <c r="C94" s="91" t="s">
        <v>127</v>
      </c>
      <c r="D94" s="91" t="s">
        <v>102</v>
      </c>
    </row>
    <row r="95" spans="1:7" ht="22">
      <c r="C95" s="109" t="s">
        <v>107</v>
      </c>
      <c r="D95" s="112">
        <f>SUM(D20:D24, D27:D31,D34:D36,D39:D41,D44:D46,D49:D51,D54:D56,D59:D60,D63:D66,D69:D74,D77:D80,D83:D86,D89:D92)</f>
        <v>9</v>
      </c>
      <c r="E95" s="111" t="s">
        <v>108</v>
      </c>
      <c r="F95" s="112">
        <f>SUM(G20:G24, G27:G31,G34:G36,G39:G41,G44:G46,G49:G51,G54:G56,G59:G60,G63:G66,G69:G75,G77:G80,G83:G86,G89:G92)</f>
        <v>42</v>
      </c>
    </row>
    <row r="96" spans="1:7">
      <c r="C96" s="109" t="s">
        <v>124</v>
      </c>
      <c r="D96" s="112">
        <f>SUM(I10,I18)</f>
        <v>2.3142857142857141</v>
      </c>
      <c r="E96" s="111" t="s">
        <v>125</v>
      </c>
      <c r="F96" s="112">
        <f>SUM(K10,K18)</f>
        <v>8</v>
      </c>
      <c r="G96" s="92"/>
    </row>
    <row r="97" spans="3:7">
      <c r="C97" s="109" t="s">
        <v>104</v>
      </c>
      <c r="D97" s="112">
        <f>SUM(D95:D96)</f>
        <v>11.314285714285713</v>
      </c>
      <c r="E97" s="111" t="s">
        <v>109</v>
      </c>
      <c r="F97" s="112">
        <f>SUM(F95:F96)</f>
        <v>50</v>
      </c>
      <c r="G97" s="92"/>
    </row>
  </sheetData>
  <mergeCells count="28">
    <mergeCell ref="B82:G82"/>
    <mergeCell ref="D87:G87"/>
    <mergeCell ref="B88:G88"/>
    <mergeCell ref="D93:G93"/>
    <mergeCell ref="B62:G62"/>
    <mergeCell ref="D67:G67"/>
    <mergeCell ref="B68:G68"/>
    <mergeCell ref="D75:G75"/>
    <mergeCell ref="B76:G76"/>
    <mergeCell ref="D81:G81"/>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Résumé</vt:lpstr>
      <vt:lpstr>Bumbu</vt:lpstr>
      <vt:lpstr>Bandalungwa</vt:lpstr>
      <vt:lpstr>Kalamu</vt:lpstr>
      <vt:lpstr>Kintambo</vt:lpstr>
      <vt:lpstr>Limete</vt:lpstr>
      <vt:lpstr>Ngaba</vt:lpstr>
      <vt:lpstr>Kasavubu</vt:lpstr>
      <vt:lpstr>Makala</vt:lpstr>
      <vt:lpstr>Mt-Ngafula</vt:lpstr>
      <vt:lpstr>Ngaliema</vt:lpstr>
      <vt:lpstr>Ngiri-Ngiri</vt:lpstr>
      <vt:lpstr>Selembao</vt:lpstr>
      <vt:lpstr>Barumbu</vt:lpstr>
      <vt:lpstr>Maluku</vt:lpstr>
      <vt:lpstr>Matete</vt:lpstr>
      <vt:lpstr>Lingwala</vt:lpstr>
      <vt:lpstr>Kimbaseke</vt:lpstr>
      <vt:lpstr>Ndjili</vt:lpstr>
      <vt:lpstr>Kinsenso</vt:lpstr>
      <vt:lpstr>Nsele</vt:lpstr>
      <vt:lpstr>Lemba</vt:lpstr>
      <vt:lpstr>Gombe</vt:lpstr>
      <vt:lpstr>Masina</vt:lpstr>
      <vt:lpstr>Kinshasa</vt:lpstr>
      <vt:lpstr>Point distribution and weighing</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Luis Alton</dc:creator>
  <cp:lastModifiedBy>voundi francois paul achille</cp:lastModifiedBy>
  <cp:lastPrinted>2012-03-14T19:52:02Z</cp:lastPrinted>
  <dcterms:created xsi:type="dcterms:W3CDTF">2012-01-12T15:45:55Z</dcterms:created>
  <dcterms:modified xsi:type="dcterms:W3CDTF">2016-08-19T10:55:18Z</dcterms:modified>
</cp:coreProperties>
</file>